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49fd9c11ca27c3a/デスクトップ/2026 山梨関東HP掲載データ/"/>
    </mc:Choice>
  </mc:AlternateContent>
  <xr:revisionPtr revIDLastSave="9" documentId="8_{060BD67C-CE3F-744E-AFFF-89299A306A76}" xr6:coauthVersionLast="47" xr6:coauthVersionMax="47" xr10:uidLastSave="{AE815BB9-FED9-41C2-89D5-A89912F96F4B}"/>
  <bookViews>
    <workbookView xWindow="-98" yWindow="-98" windowWidth="21795" windowHeight="13875" xr2:uid="{00000000-000D-0000-FFFF-FFFF00000000}"/>
  </bookViews>
  <sheets>
    <sheet name="例" sheetId="3" r:id="rId1"/>
    <sheet name="男子" sheetId="1" r:id="rId2"/>
    <sheet name="女子" sheetId="2" r:id="rId3"/>
    <sheet name="Nans-data" sheetId="4" state="hidden" r:id="rId4"/>
    <sheet name="競技" sheetId="5" state="hidden" r:id="rId5"/>
    <sheet name="所属" sheetId="6" state="hidden" r:id="rId6"/>
  </sheets>
  <definedNames>
    <definedName name="_xlnm.Print_Area" localSheetId="2">女子!$A$1:$O$76</definedName>
    <definedName name="_xlnm.Print_Area" localSheetId="1">男子!$A$1:$N$82</definedName>
    <definedName name="_xlnm.Print_Area" localSheetId="0">例!$A$1:$O$85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6" l="1"/>
  <c r="C3" i="6" s="1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A2" i="6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R122" i="4"/>
  <c r="Q122" i="4"/>
  <c r="P122" i="4"/>
  <c r="O122" i="4"/>
  <c r="M122" i="4"/>
  <c r="L122" i="4"/>
  <c r="E122" i="4"/>
  <c r="C122" i="4"/>
  <c r="D122" i="4" s="1"/>
  <c r="B122" i="4"/>
  <c r="A122" i="4" s="1"/>
  <c r="R121" i="4"/>
  <c r="Q121" i="4"/>
  <c r="P121" i="4"/>
  <c r="O121" i="4"/>
  <c r="M121" i="4"/>
  <c r="L121" i="4"/>
  <c r="E121" i="4"/>
  <c r="C121" i="4"/>
  <c r="D121" i="4" s="1"/>
  <c r="B121" i="4"/>
  <c r="A121" i="4"/>
  <c r="R120" i="4"/>
  <c r="Q120" i="4"/>
  <c r="P120" i="4"/>
  <c r="O120" i="4"/>
  <c r="M120" i="4"/>
  <c r="L120" i="4"/>
  <c r="E120" i="4"/>
  <c r="C120" i="4"/>
  <c r="D120" i="4" s="1"/>
  <c r="B120" i="4"/>
  <c r="A120" i="4" s="1"/>
  <c r="R119" i="4"/>
  <c r="Q119" i="4"/>
  <c r="P119" i="4"/>
  <c r="O119" i="4"/>
  <c r="M119" i="4"/>
  <c r="L119" i="4"/>
  <c r="E119" i="4"/>
  <c r="C119" i="4"/>
  <c r="D119" i="4" s="1"/>
  <c r="B119" i="4"/>
  <c r="A119" i="4" s="1"/>
  <c r="R118" i="4"/>
  <c r="Q118" i="4"/>
  <c r="P118" i="4"/>
  <c r="O118" i="4"/>
  <c r="M118" i="4"/>
  <c r="L118" i="4"/>
  <c r="E118" i="4"/>
  <c r="D118" i="4"/>
  <c r="C118" i="4"/>
  <c r="B118" i="4"/>
  <c r="A118" i="4"/>
  <c r="R117" i="4"/>
  <c r="Q117" i="4"/>
  <c r="P117" i="4"/>
  <c r="O117" i="4"/>
  <c r="M117" i="4"/>
  <c r="L117" i="4"/>
  <c r="E117" i="4"/>
  <c r="C117" i="4"/>
  <c r="D117" i="4" s="1"/>
  <c r="B117" i="4"/>
  <c r="A117" i="4" s="1"/>
  <c r="R116" i="4"/>
  <c r="Q116" i="4"/>
  <c r="P116" i="4"/>
  <c r="O116" i="4"/>
  <c r="M116" i="4"/>
  <c r="L116" i="4"/>
  <c r="E116" i="4"/>
  <c r="C116" i="4"/>
  <c r="D116" i="4" s="1"/>
  <c r="B116" i="4"/>
  <c r="A116" i="4"/>
  <c r="R115" i="4"/>
  <c r="Q115" i="4"/>
  <c r="P115" i="4"/>
  <c r="O115" i="4"/>
  <c r="M115" i="4"/>
  <c r="L115" i="4"/>
  <c r="E115" i="4"/>
  <c r="C115" i="4"/>
  <c r="D115" i="4" s="1"/>
  <c r="B115" i="4"/>
  <c r="A115" i="4"/>
  <c r="R114" i="4"/>
  <c r="Q114" i="4"/>
  <c r="P114" i="4"/>
  <c r="O114" i="4"/>
  <c r="M114" i="4"/>
  <c r="L114" i="4"/>
  <c r="E114" i="4"/>
  <c r="C114" i="4"/>
  <c r="D114" i="4" s="1"/>
  <c r="B114" i="4"/>
  <c r="A114" i="4" s="1"/>
  <c r="R113" i="4"/>
  <c r="Q113" i="4"/>
  <c r="P113" i="4"/>
  <c r="O113" i="4"/>
  <c r="M113" i="4"/>
  <c r="L113" i="4"/>
  <c r="E113" i="4"/>
  <c r="C113" i="4"/>
  <c r="D113" i="4" s="1"/>
  <c r="B113" i="4"/>
  <c r="A113" i="4"/>
  <c r="R112" i="4"/>
  <c r="Q112" i="4"/>
  <c r="P112" i="4"/>
  <c r="O112" i="4"/>
  <c r="M112" i="4"/>
  <c r="L112" i="4"/>
  <c r="E112" i="4"/>
  <c r="C112" i="4"/>
  <c r="D112" i="4" s="1"/>
  <c r="B112" i="4"/>
  <c r="A112" i="4" s="1"/>
  <c r="R111" i="4"/>
  <c r="Q111" i="4"/>
  <c r="P111" i="4"/>
  <c r="O111" i="4"/>
  <c r="M111" i="4"/>
  <c r="L111" i="4"/>
  <c r="E111" i="4"/>
  <c r="C111" i="4"/>
  <c r="D111" i="4" s="1"/>
  <c r="B111" i="4"/>
  <c r="A111" i="4"/>
  <c r="R110" i="4"/>
  <c r="Q110" i="4"/>
  <c r="P110" i="4"/>
  <c r="O110" i="4"/>
  <c r="M110" i="4"/>
  <c r="L110" i="4"/>
  <c r="E110" i="4"/>
  <c r="C110" i="4"/>
  <c r="D110" i="4" s="1"/>
  <c r="B110" i="4"/>
  <c r="A110" i="4"/>
  <c r="R109" i="4"/>
  <c r="Q109" i="4"/>
  <c r="P109" i="4"/>
  <c r="O109" i="4"/>
  <c r="M109" i="4"/>
  <c r="L109" i="4"/>
  <c r="E109" i="4"/>
  <c r="C109" i="4"/>
  <c r="D109" i="4" s="1"/>
  <c r="B109" i="4"/>
  <c r="A109" i="4" s="1"/>
  <c r="R108" i="4"/>
  <c r="Q108" i="4"/>
  <c r="P108" i="4"/>
  <c r="O108" i="4"/>
  <c r="M108" i="4"/>
  <c r="L108" i="4"/>
  <c r="E108" i="4"/>
  <c r="C108" i="4"/>
  <c r="D108" i="4" s="1"/>
  <c r="B108" i="4"/>
  <c r="A108" i="4"/>
  <c r="R107" i="4"/>
  <c r="Q107" i="4"/>
  <c r="P107" i="4"/>
  <c r="O107" i="4"/>
  <c r="M107" i="4"/>
  <c r="L107" i="4"/>
  <c r="E107" i="4"/>
  <c r="C107" i="4"/>
  <c r="D107" i="4" s="1"/>
  <c r="B107" i="4"/>
  <c r="A107" i="4"/>
  <c r="R106" i="4"/>
  <c r="Q106" i="4"/>
  <c r="P106" i="4"/>
  <c r="O106" i="4"/>
  <c r="M106" i="4"/>
  <c r="L106" i="4"/>
  <c r="E106" i="4"/>
  <c r="C106" i="4"/>
  <c r="D106" i="4" s="1"/>
  <c r="B106" i="4"/>
  <c r="A106" i="4" s="1"/>
  <c r="R105" i="4"/>
  <c r="Q105" i="4"/>
  <c r="P105" i="4"/>
  <c r="O105" i="4"/>
  <c r="M105" i="4"/>
  <c r="L105" i="4"/>
  <c r="E105" i="4"/>
  <c r="C105" i="4"/>
  <c r="D105" i="4" s="1"/>
  <c r="B105" i="4"/>
  <c r="A105" i="4"/>
  <c r="R104" i="4"/>
  <c r="Q104" i="4"/>
  <c r="P104" i="4"/>
  <c r="O104" i="4"/>
  <c r="M104" i="4"/>
  <c r="L104" i="4"/>
  <c r="E104" i="4"/>
  <c r="C104" i="4"/>
  <c r="D104" i="4" s="1"/>
  <c r="R103" i="4"/>
  <c r="Q103" i="4"/>
  <c r="P103" i="4"/>
  <c r="O103" i="4"/>
  <c r="M103" i="4"/>
  <c r="L103" i="4"/>
  <c r="E103" i="4"/>
  <c r="C103" i="4"/>
  <c r="D103" i="4" s="1"/>
  <c r="R102" i="4"/>
  <c r="Q102" i="4"/>
  <c r="P102" i="4"/>
  <c r="O102" i="4"/>
  <c r="M102" i="4"/>
  <c r="L102" i="4"/>
  <c r="E102" i="4"/>
  <c r="C102" i="4"/>
  <c r="D102" i="4" s="1"/>
  <c r="R101" i="4"/>
  <c r="Q101" i="4"/>
  <c r="P101" i="4"/>
  <c r="O101" i="4"/>
  <c r="M101" i="4"/>
  <c r="L101" i="4"/>
  <c r="E101" i="4"/>
  <c r="C101" i="4"/>
  <c r="D101" i="4" s="1"/>
  <c r="R100" i="4"/>
  <c r="Q100" i="4"/>
  <c r="P100" i="4"/>
  <c r="O100" i="4"/>
  <c r="M100" i="4"/>
  <c r="L100" i="4"/>
  <c r="E100" i="4"/>
  <c r="C100" i="4"/>
  <c r="D100" i="4" s="1"/>
  <c r="R99" i="4"/>
  <c r="Q99" i="4"/>
  <c r="P99" i="4"/>
  <c r="O99" i="4"/>
  <c r="M99" i="4"/>
  <c r="L99" i="4"/>
  <c r="E99" i="4"/>
  <c r="C99" i="4"/>
  <c r="D99" i="4" s="1"/>
  <c r="R98" i="4"/>
  <c r="Q98" i="4"/>
  <c r="P98" i="4"/>
  <c r="O98" i="4"/>
  <c r="M98" i="4"/>
  <c r="L98" i="4"/>
  <c r="E98" i="4"/>
  <c r="C98" i="4"/>
  <c r="D98" i="4" s="1"/>
  <c r="R97" i="4"/>
  <c r="Q97" i="4"/>
  <c r="P97" i="4"/>
  <c r="O97" i="4"/>
  <c r="M97" i="4"/>
  <c r="L97" i="4"/>
  <c r="E97" i="4"/>
  <c r="C97" i="4"/>
  <c r="D97" i="4" s="1"/>
  <c r="R96" i="4"/>
  <c r="Q96" i="4"/>
  <c r="P96" i="4"/>
  <c r="O96" i="4"/>
  <c r="M96" i="4"/>
  <c r="L96" i="4"/>
  <c r="E96" i="4"/>
  <c r="C96" i="4"/>
  <c r="D96" i="4" s="1"/>
  <c r="R95" i="4"/>
  <c r="Q95" i="4"/>
  <c r="P95" i="4"/>
  <c r="O95" i="4"/>
  <c r="M95" i="4"/>
  <c r="L95" i="4"/>
  <c r="E95" i="4"/>
  <c r="C95" i="4"/>
  <c r="D95" i="4" s="1"/>
  <c r="R94" i="4"/>
  <c r="Q94" i="4"/>
  <c r="P94" i="4"/>
  <c r="O94" i="4"/>
  <c r="M94" i="4"/>
  <c r="L94" i="4"/>
  <c r="E94" i="4"/>
  <c r="C94" i="4"/>
  <c r="D94" i="4" s="1"/>
  <c r="R93" i="4"/>
  <c r="Q93" i="4"/>
  <c r="P93" i="4"/>
  <c r="O93" i="4"/>
  <c r="M93" i="4"/>
  <c r="L93" i="4"/>
  <c r="E93" i="4"/>
  <c r="C93" i="4"/>
  <c r="D93" i="4" s="1"/>
  <c r="R92" i="4"/>
  <c r="Q92" i="4"/>
  <c r="P92" i="4"/>
  <c r="O92" i="4"/>
  <c r="M92" i="4"/>
  <c r="L92" i="4"/>
  <c r="E92" i="4"/>
  <c r="C92" i="4"/>
  <c r="D92" i="4" s="1"/>
  <c r="R91" i="4"/>
  <c r="Q91" i="4"/>
  <c r="P91" i="4"/>
  <c r="O91" i="4"/>
  <c r="M91" i="4"/>
  <c r="L91" i="4"/>
  <c r="E91" i="4"/>
  <c r="C91" i="4"/>
  <c r="D91" i="4" s="1"/>
  <c r="R90" i="4"/>
  <c r="Q90" i="4"/>
  <c r="P90" i="4"/>
  <c r="O90" i="4"/>
  <c r="M90" i="4"/>
  <c r="L90" i="4"/>
  <c r="E90" i="4"/>
  <c r="C90" i="4"/>
  <c r="D90" i="4" s="1"/>
  <c r="R89" i="4"/>
  <c r="Q89" i="4"/>
  <c r="P89" i="4"/>
  <c r="O89" i="4"/>
  <c r="M89" i="4"/>
  <c r="L89" i="4"/>
  <c r="E89" i="4"/>
  <c r="C89" i="4"/>
  <c r="D89" i="4" s="1"/>
  <c r="R88" i="4"/>
  <c r="Q88" i="4"/>
  <c r="P88" i="4"/>
  <c r="O88" i="4"/>
  <c r="M88" i="4"/>
  <c r="L88" i="4"/>
  <c r="E88" i="4"/>
  <c r="C88" i="4"/>
  <c r="D88" i="4" s="1"/>
  <c r="R87" i="4"/>
  <c r="Q87" i="4"/>
  <c r="P87" i="4"/>
  <c r="O87" i="4"/>
  <c r="M87" i="4"/>
  <c r="L87" i="4"/>
  <c r="E87" i="4"/>
  <c r="C87" i="4"/>
  <c r="D87" i="4" s="1"/>
  <c r="R86" i="4"/>
  <c r="Q86" i="4"/>
  <c r="P86" i="4"/>
  <c r="O86" i="4"/>
  <c r="M86" i="4"/>
  <c r="L86" i="4"/>
  <c r="E86" i="4"/>
  <c r="C86" i="4"/>
  <c r="D86" i="4" s="1"/>
  <c r="R85" i="4"/>
  <c r="Q85" i="4"/>
  <c r="P85" i="4"/>
  <c r="O85" i="4"/>
  <c r="M85" i="4"/>
  <c r="L85" i="4"/>
  <c r="E85" i="4"/>
  <c r="C85" i="4"/>
  <c r="D85" i="4" s="1"/>
  <c r="R84" i="4"/>
  <c r="Q84" i="4"/>
  <c r="P84" i="4"/>
  <c r="O84" i="4"/>
  <c r="M84" i="4"/>
  <c r="L84" i="4"/>
  <c r="E84" i="4"/>
  <c r="C84" i="4"/>
  <c r="D84" i="4" s="1"/>
  <c r="R83" i="4"/>
  <c r="Q83" i="4"/>
  <c r="P83" i="4"/>
  <c r="O83" i="4"/>
  <c r="M83" i="4"/>
  <c r="L83" i="4"/>
  <c r="E83" i="4"/>
  <c r="C83" i="4"/>
  <c r="D83" i="4" s="1"/>
  <c r="R82" i="4"/>
  <c r="Q82" i="4"/>
  <c r="P82" i="4"/>
  <c r="O82" i="4"/>
  <c r="M82" i="4"/>
  <c r="L82" i="4"/>
  <c r="E82" i="4"/>
  <c r="C82" i="4"/>
  <c r="D82" i="4" s="1"/>
  <c r="R81" i="4"/>
  <c r="Q81" i="4"/>
  <c r="P81" i="4"/>
  <c r="O81" i="4"/>
  <c r="U81" i="4" s="1"/>
  <c r="M81" i="4"/>
  <c r="L81" i="4"/>
  <c r="E81" i="4"/>
  <c r="C81" i="4"/>
  <c r="D81" i="4" s="1"/>
  <c r="B81" i="4"/>
  <c r="A81" i="4" s="1"/>
  <c r="R80" i="4"/>
  <c r="Q80" i="4"/>
  <c r="P80" i="4"/>
  <c r="O80" i="4"/>
  <c r="U80" i="4" s="1"/>
  <c r="M80" i="4"/>
  <c r="L80" i="4"/>
  <c r="E80" i="4"/>
  <c r="D80" i="4"/>
  <c r="C80" i="4"/>
  <c r="B80" i="4"/>
  <c r="A80" i="4" s="1"/>
  <c r="R79" i="4"/>
  <c r="Q79" i="4"/>
  <c r="P79" i="4"/>
  <c r="O79" i="4"/>
  <c r="U79" i="4" s="1"/>
  <c r="M79" i="4"/>
  <c r="L79" i="4"/>
  <c r="E79" i="4"/>
  <c r="D79" i="4"/>
  <c r="C79" i="4"/>
  <c r="B79" i="4"/>
  <c r="A79" i="4"/>
  <c r="R78" i="4"/>
  <c r="Q78" i="4"/>
  <c r="P78" i="4"/>
  <c r="O78" i="4"/>
  <c r="M78" i="4"/>
  <c r="L78" i="4"/>
  <c r="E78" i="4"/>
  <c r="C78" i="4"/>
  <c r="D78" i="4" s="1"/>
  <c r="R77" i="4"/>
  <c r="Q77" i="4"/>
  <c r="P77" i="4"/>
  <c r="O77" i="4"/>
  <c r="M77" i="4"/>
  <c r="L77" i="4"/>
  <c r="E77" i="4"/>
  <c r="C77" i="4"/>
  <c r="D77" i="4" s="1"/>
  <c r="R76" i="4"/>
  <c r="Q76" i="4"/>
  <c r="P76" i="4"/>
  <c r="O76" i="4"/>
  <c r="M76" i="4"/>
  <c r="L76" i="4"/>
  <c r="E76" i="4"/>
  <c r="C76" i="4"/>
  <c r="D76" i="4" s="1"/>
  <c r="R75" i="4"/>
  <c r="Q75" i="4"/>
  <c r="P75" i="4"/>
  <c r="O75" i="4"/>
  <c r="M75" i="4"/>
  <c r="L75" i="4"/>
  <c r="E75" i="4"/>
  <c r="D75" i="4"/>
  <c r="C75" i="4"/>
  <c r="R74" i="4"/>
  <c r="Q74" i="4"/>
  <c r="P74" i="4"/>
  <c r="O74" i="4"/>
  <c r="M74" i="4"/>
  <c r="L74" i="4"/>
  <c r="E74" i="4"/>
  <c r="C74" i="4"/>
  <c r="D74" i="4" s="1"/>
  <c r="R73" i="4"/>
  <c r="Q73" i="4"/>
  <c r="P73" i="4"/>
  <c r="O73" i="4"/>
  <c r="M73" i="4"/>
  <c r="L73" i="4"/>
  <c r="E73" i="4"/>
  <c r="C73" i="4"/>
  <c r="D73" i="4" s="1"/>
  <c r="R72" i="4"/>
  <c r="Q72" i="4"/>
  <c r="P72" i="4"/>
  <c r="O72" i="4"/>
  <c r="M72" i="4"/>
  <c r="L72" i="4"/>
  <c r="E72" i="4"/>
  <c r="C72" i="4"/>
  <c r="D72" i="4" s="1"/>
  <c r="R71" i="4"/>
  <c r="Q71" i="4"/>
  <c r="P71" i="4"/>
  <c r="O71" i="4"/>
  <c r="M71" i="4"/>
  <c r="L71" i="4"/>
  <c r="E71" i="4"/>
  <c r="C71" i="4"/>
  <c r="D71" i="4" s="1"/>
  <c r="R70" i="4"/>
  <c r="Q70" i="4"/>
  <c r="P70" i="4"/>
  <c r="O70" i="4"/>
  <c r="M70" i="4"/>
  <c r="L70" i="4"/>
  <c r="E70" i="4"/>
  <c r="C70" i="4"/>
  <c r="D70" i="4" s="1"/>
  <c r="R69" i="4"/>
  <c r="Q69" i="4"/>
  <c r="P69" i="4"/>
  <c r="O69" i="4"/>
  <c r="M69" i="4"/>
  <c r="L69" i="4"/>
  <c r="E69" i="4"/>
  <c r="C69" i="4"/>
  <c r="D69" i="4" s="1"/>
  <c r="R68" i="4"/>
  <c r="Q68" i="4"/>
  <c r="P68" i="4"/>
  <c r="O68" i="4"/>
  <c r="M68" i="4"/>
  <c r="L68" i="4"/>
  <c r="E68" i="4"/>
  <c r="C68" i="4"/>
  <c r="D68" i="4" s="1"/>
  <c r="R67" i="4"/>
  <c r="Q67" i="4"/>
  <c r="P67" i="4"/>
  <c r="O67" i="4"/>
  <c r="M67" i="4"/>
  <c r="L67" i="4"/>
  <c r="E67" i="4"/>
  <c r="C67" i="4"/>
  <c r="D67" i="4" s="1"/>
  <c r="R66" i="4"/>
  <c r="Q66" i="4"/>
  <c r="P66" i="4"/>
  <c r="O66" i="4"/>
  <c r="M66" i="4"/>
  <c r="L66" i="4"/>
  <c r="E66" i="4"/>
  <c r="C66" i="4"/>
  <c r="D66" i="4" s="1"/>
  <c r="B66" i="4"/>
  <c r="A66" i="4" s="1"/>
  <c r="R65" i="4"/>
  <c r="Q65" i="4"/>
  <c r="P65" i="4"/>
  <c r="O65" i="4"/>
  <c r="U65" i="4" s="1"/>
  <c r="M65" i="4"/>
  <c r="L65" i="4"/>
  <c r="E65" i="4"/>
  <c r="C65" i="4"/>
  <c r="D65" i="4" s="1"/>
  <c r="B65" i="4"/>
  <c r="A65" i="4"/>
  <c r="R64" i="4"/>
  <c r="Q64" i="4"/>
  <c r="P64" i="4"/>
  <c r="O64" i="4"/>
  <c r="M64" i="4"/>
  <c r="L64" i="4"/>
  <c r="E64" i="4"/>
  <c r="C64" i="4"/>
  <c r="D64" i="4" s="1"/>
  <c r="B64" i="4"/>
  <c r="A64" i="4" s="1"/>
  <c r="R63" i="4"/>
  <c r="Q63" i="4"/>
  <c r="P63" i="4"/>
  <c r="O63" i="4"/>
  <c r="M63" i="4"/>
  <c r="L63" i="4"/>
  <c r="E63" i="4"/>
  <c r="C63" i="4"/>
  <c r="D63" i="4" s="1"/>
  <c r="B63" i="4"/>
  <c r="A63" i="4" s="1"/>
  <c r="R62" i="4"/>
  <c r="Q62" i="4"/>
  <c r="P62" i="4"/>
  <c r="O62" i="4"/>
  <c r="M62" i="4"/>
  <c r="L62" i="4"/>
  <c r="E62" i="4"/>
  <c r="D62" i="4"/>
  <c r="C62" i="4"/>
  <c r="B62" i="4"/>
  <c r="A62" i="4" s="1"/>
  <c r="R61" i="4"/>
  <c r="Q61" i="4"/>
  <c r="P61" i="4"/>
  <c r="O61" i="4"/>
  <c r="M61" i="4"/>
  <c r="L61" i="4"/>
  <c r="E61" i="4"/>
  <c r="D61" i="4"/>
  <c r="C61" i="4"/>
  <c r="B61" i="4"/>
  <c r="A61" i="4" s="1"/>
  <c r="R60" i="4"/>
  <c r="Q60" i="4"/>
  <c r="P60" i="4"/>
  <c r="O60" i="4"/>
  <c r="M60" i="4"/>
  <c r="L60" i="4"/>
  <c r="E60" i="4"/>
  <c r="C60" i="4"/>
  <c r="D60" i="4" s="1"/>
  <c r="B60" i="4"/>
  <c r="A60" i="4" s="1"/>
  <c r="R59" i="4"/>
  <c r="Q59" i="4"/>
  <c r="P59" i="4"/>
  <c r="O59" i="4"/>
  <c r="M59" i="4"/>
  <c r="L59" i="4"/>
  <c r="E59" i="4"/>
  <c r="C59" i="4"/>
  <c r="D59" i="4" s="1"/>
  <c r="B59" i="4"/>
  <c r="A59" i="4"/>
  <c r="R58" i="4"/>
  <c r="Q58" i="4"/>
  <c r="P58" i="4"/>
  <c r="O58" i="4"/>
  <c r="M58" i="4"/>
  <c r="L58" i="4"/>
  <c r="E58" i="4"/>
  <c r="C58" i="4"/>
  <c r="D58" i="4" s="1"/>
  <c r="B58" i="4"/>
  <c r="A58" i="4"/>
  <c r="R57" i="4"/>
  <c r="Q57" i="4"/>
  <c r="P57" i="4"/>
  <c r="O57" i="4"/>
  <c r="M57" i="4"/>
  <c r="L57" i="4"/>
  <c r="E57" i="4"/>
  <c r="C57" i="4"/>
  <c r="D57" i="4" s="1"/>
  <c r="B57" i="4"/>
  <c r="A57" i="4" s="1"/>
  <c r="R56" i="4"/>
  <c r="Q56" i="4"/>
  <c r="P56" i="4"/>
  <c r="O56" i="4"/>
  <c r="U56" i="4" s="1"/>
  <c r="M56" i="4"/>
  <c r="L56" i="4"/>
  <c r="E56" i="4"/>
  <c r="D56" i="4"/>
  <c r="C56" i="4"/>
  <c r="B56" i="4"/>
  <c r="A56" i="4" s="1"/>
  <c r="R55" i="4"/>
  <c r="Q55" i="4"/>
  <c r="P55" i="4"/>
  <c r="O55" i="4"/>
  <c r="M55" i="4"/>
  <c r="L55" i="4"/>
  <c r="E55" i="4"/>
  <c r="C55" i="4"/>
  <c r="D55" i="4" s="1"/>
  <c r="B55" i="4"/>
  <c r="A55" i="4"/>
  <c r="R54" i="4"/>
  <c r="Q54" i="4"/>
  <c r="P54" i="4"/>
  <c r="O54" i="4"/>
  <c r="M54" i="4"/>
  <c r="L54" i="4"/>
  <c r="E54" i="4"/>
  <c r="C54" i="4"/>
  <c r="D54" i="4" s="1"/>
  <c r="B54" i="4"/>
  <c r="A54" i="4"/>
  <c r="R53" i="4"/>
  <c r="Q53" i="4"/>
  <c r="P53" i="4"/>
  <c r="O53" i="4"/>
  <c r="M53" i="4"/>
  <c r="L53" i="4"/>
  <c r="E53" i="4"/>
  <c r="C53" i="4"/>
  <c r="D53" i="4" s="1"/>
  <c r="B53" i="4"/>
  <c r="A53" i="4" s="1"/>
  <c r="R52" i="4"/>
  <c r="Q52" i="4"/>
  <c r="P52" i="4"/>
  <c r="O52" i="4"/>
  <c r="M52" i="4"/>
  <c r="L52" i="4"/>
  <c r="E52" i="4"/>
  <c r="C52" i="4"/>
  <c r="D52" i="4" s="1"/>
  <c r="B52" i="4"/>
  <c r="A52" i="4"/>
  <c r="R51" i="4"/>
  <c r="Q51" i="4"/>
  <c r="P51" i="4"/>
  <c r="O51" i="4"/>
  <c r="M51" i="4"/>
  <c r="L51" i="4"/>
  <c r="E51" i="4"/>
  <c r="C51" i="4"/>
  <c r="D51" i="4" s="1"/>
  <c r="B51" i="4"/>
  <c r="A51" i="4"/>
  <c r="R50" i="4"/>
  <c r="Q50" i="4"/>
  <c r="P50" i="4"/>
  <c r="O50" i="4"/>
  <c r="U50" i="4" s="1"/>
  <c r="M50" i="4"/>
  <c r="L50" i="4"/>
  <c r="E50" i="4"/>
  <c r="C50" i="4"/>
  <c r="D50" i="4" s="1"/>
  <c r="B50" i="4"/>
  <c r="A50" i="4" s="1"/>
  <c r="R49" i="4"/>
  <c r="Q49" i="4"/>
  <c r="P49" i="4"/>
  <c r="O49" i="4"/>
  <c r="U49" i="4" s="1"/>
  <c r="M49" i="4"/>
  <c r="L49" i="4"/>
  <c r="E49" i="4"/>
  <c r="C49" i="4"/>
  <c r="D49" i="4" s="1"/>
  <c r="B49" i="4"/>
  <c r="A49" i="4"/>
  <c r="R48" i="4"/>
  <c r="Q48" i="4"/>
  <c r="P48" i="4"/>
  <c r="O48" i="4"/>
  <c r="M48" i="4"/>
  <c r="L48" i="4"/>
  <c r="E48" i="4"/>
  <c r="C48" i="4"/>
  <c r="D48" i="4" s="1"/>
  <c r="R47" i="4"/>
  <c r="Q47" i="4"/>
  <c r="P47" i="4"/>
  <c r="O47" i="4"/>
  <c r="U47" i="4" s="1"/>
  <c r="M47" i="4"/>
  <c r="L47" i="4"/>
  <c r="E47" i="4"/>
  <c r="C47" i="4"/>
  <c r="D47" i="4" s="1"/>
  <c r="R46" i="4"/>
  <c r="Q46" i="4"/>
  <c r="P46" i="4"/>
  <c r="O46" i="4"/>
  <c r="M46" i="4"/>
  <c r="L46" i="4"/>
  <c r="E46" i="4"/>
  <c r="C46" i="4"/>
  <c r="D46" i="4" s="1"/>
  <c r="R45" i="4"/>
  <c r="Q45" i="4"/>
  <c r="P45" i="4"/>
  <c r="O45" i="4"/>
  <c r="M45" i="4"/>
  <c r="L45" i="4"/>
  <c r="E45" i="4"/>
  <c r="C45" i="4"/>
  <c r="D45" i="4" s="1"/>
  <c r="R44" i="4"/>
  <c r="Q44" i="4"/>
  <c r="P44" i="4"/>
  <c r="O44" i="4"/>
  <c r="M44" i="4"/>
  <c r="L44" i="4"/>
  <c r="E44" i="4"/>
  <c r="D44" i="4"/>
  <c r="C44" i="4"/>
  <c r="R43" i="4"/>
  <c r="Q43" i="4"/>
  <c r="P43" i="4"/>
  <c r="O43" i="4"/>
  <c r="M43" i="4"/>
  <c r="L43" i="4"/>
  <c r="E43" i="4"/>
  <c r="C43" i="4"/>
  <c r="D43" i="4" s="1"/>
  <c r="R42" i="4"/>
  <c r="Q42" i="4"/>
  <c r="P42" i="4"/>
  <c r="O42" i="4"/>
  <c r="M42" i="4"/>
  <c r="L42" i="4"/>
  <c r="E42" i="4"/>
  <c r="C42" i="4"/>
  <c r="D42" i="4" s="1"/>
  <c r="R41" i="4"/>
  <c r="Q41" i="4"/>
  <c r="P41" i="4"/>
  <c r="O41" i="4"/>
  <c r="U41" i="4" s="1"/>
  <c r="M41" i="4"/>
  <c r="L41" i="4"/>
  <c r="E41" i="4"/>
  <c r="C41" i="4"/>
  <c r="D41" i="4" s="1"/>
  <c r="R40" i="4"/>
  <c r="Q40" i="4"/>
  <c r="P40" i="4"/>
  <c r="O40" i="4"/>
  <c r="M40" i="4"/>
  <c r="L40" i="4"/>
  <c r="E40" i="4"/>
  <c r="C40" i="4"/>
  <c r="D40" i="4" s="1"/>
  <c r="R39" i="4"/>
  <c r="Q39" i="4"/>
  <c r="P39" i="4"/>
  <c r="O39" i="4"/>
  <c r="U39" i="4" s="1"/>
  <c r="M39" i="4"/>
  <c r="L39" i="4"/>
  <c r="E39" i="4"/>
  <c r="C39" i="4"/>
  <c r="D39" i="4" s="1"/>
  <c r="R38" i="4"/>
  <c r="Q38" i="4"/>
  <c r="P38" i="4"/>
  <c r="O38" i="4"/>
  <c r="M38" i="4"/>
  <c r="L38" i="4"/>
  <c r="E38" i="4"/>
  <c r="D38" i="4"/>
  <c r="C38" i="4"/>
  <c r="R37" i="4"/>
  <c r="Q37" i="4"/>
  <c r="P37" i="4"/>
  <c r="O37" i="4"/>
  <c r="M37" i="4"/>
  <c r="L37" i="4"/>
  <c r="E37" i="4"/>
  <c r="C37" i="4"/>
  <c r="D37" i="4" s="1"/>
  <c r="R36" i="4"/>
  <c r="Q36" i="4"/>
  <c r="P36" i="4"/>
  <c r="O36" i="4"/>
  <c r="M36" i="4"/>
  <c r="L36" i="4"/>
  <c r="E36" i="4"/>
  <c r="C36" i="4"/>
  <c r="D36" i="4" s="1"/>
  <c r="R35" i="4"/>
  <c r="Q35" i="4"/>
  <c r="P35" i="4"/>
  <c r="O35" i="4"/>
  <c r="M35" i="4"/>
  <c r="L35" i="4"/>
  <c r="E35" i="4"/>
  <c r="C35" i="4"/>
  <c r="D35" i="4" s="1"/>
  <c r="R34" i="4"/>
  <c r="Q34" i="4"/>
  <c r="P34" i="4"/>
  <c r="O34" i="4"/>
  <c r="M34" i="4"/>
  <c r="L34" i="4"/>
  <c r="E34" i="4"/>
  <c r="C34" i="4"/>
  <c r="D34" i="4" s="1"/>
  <c r="R33" i="4"/>
  <c r="Q33" i="4"/>
  <c r="P33" i="4"/>
  <c r="O33" i="4"/>
  <c r="M33" i="4"/>
  <c r="L33" i="4"/>
  <c r="E33" i="4"/>
  <c r="C33" i="4"/>
  <c r="D33" i="4" s="1"/>
  <c r="R32" i="4"/>
  <c r="Q32" i="4"/>
  <c r="P32" i="4"/>
  <c r="O32" i="4"/>
  <c r="M32" i="4"/>
  <c r="L32" i="4"/>
  <c r="E32" i="4"/>
  <c r="C32" i="4"/>
  <c r="D32" i="4" s="1"/>
  <c r="R31" i="4"/>
  <c r="Q31" i="4"/>
  <c r="P31" i="4"/>
  <c r="O31" i="4"/>
  <c r="M31" i="4"/>
  <c r="L31" i="4"/>
  <c r="E31" i="4"/>
  <c r="C31" i="4"/>
  <c r="D31" i="4" s="1"/>
  <c r="R30" i="4"/>
  <c r="Q30" i="4"/>
  <c r="P30" i="4"/>
  <c r="O30" i="4"/>
  <c r="U30" i="4" s="1"/>
  <c r="M30" i="4"/>
  <c r="L30" i="4"/>
  <c r="E30" i="4"/>
  <c r="C30" i="4"/>
  <c r="D30" i="4" s="1"/>
  <c r="R29" i="4"/>
  <c r="Q29" i="4"/>
  <c r="P29" i="4"/>
  <c r="O29" i="4"/>
  <c r="U29" i="4" s="1"/>
  <c r="M29" i="4"/>
  <c r="L29" i="4"/>
  <c r="E29" i="4"/>
  <c r="C29" i="4"/>
  <c r="D29" i="4" s="1"/>
  <c r="R28" i="4"/>
  <c r="Q28" i="4"/>
  <c r="P28" i="4"/>
  <c r="O28" i="4"/>
  <c r="M28" i="4"/>
  <c r="L28" i="4"/>
  <c r="E28" i="4"/>
  <c r="C28" i="4"/>
  <c r="D28" i="4" s="1"/>
  <c r="R27" i="4"/>
  <c r="Q27" i="4"/>
  <c r="P27" i="4"/>
  <c r="O27" i="4"/>
  <c r="M27" i="4"/>
  <c r="L27" i="4"/>
  <c r="E27" i="4"/>
  <c r="C27" i="4"/>
  <c r="D27" i="4" s="1"/>
  <c r="R26" i="4"/>
  <c r="Q26" i="4"/>
  <c r="P26" i="4"/>
  <c r="O26" i="4"/>
  <c r="M26" i="4"/>
  <c r="L26" i="4"/>
  <c r="E26" i="4"/>
  <c r="D26" i="4"/>
  <c r="C26" i="4"/>
  <c r="R25" i="4"/>
  <c r="Q25" i="4"/>
  <c r="P25" i="4"/>
  <c r="O25" i="4"/>
  <c r="M25" i="4"/>
  <c r="L25" i="4"/>
  <c r="E25" i="4"/>
  <c r="C25" i="4"/>
  <c r="D25" i="4" s="1"/>
  <c r="R24" i="4"/>
  <c r="Q24" i="4"/>
  <c r="P24" i="4"/>
  <c r="O24" i="4"/>
  <c r="M24" i="4"/>
  <c r="L24" i="4"/>
  <c r="E24" i="4"/>
  <c r="C24" i="4"/>
  <c r="D24" i="4" s="1"/>
  <c r="R23" i="4"/>
  <c r="Q23" i="4"/>
  <c r="P23" i="4"/>
  <c r="O23" i="4"/>
  <c r="M23" i="4"/>
  <c r="L23" i="4"/>
  <c r="E23" i="4"/>
  <c r="C23" i="4"/>
  <c r="D23" i="4" s="1"/>
  <c r="R22" i="4"/>
  <c r="Q22" i="4"/>
  <c r="P22" i="4"/>
  <c r="O22" i="4"/>
  <c r="U22" i="4" s="1"/>
  <c r="M22" i="4"/>
  <c r="L22" i="4"/>
  <c r="E22" i="4"/>
  <c r="C22" i="4"/>
  <c r="D22" i="4" s="1"/>
  <c r="B22" i="4"/>
  <c r="A22" i="4" s="1"/>
  <c r="R21" i="4"/>
  <c r="Q21" i="4"/>
  <c r="P21" i="4"/>
  <c r="O21" i="4"/>
  <c r="U21" i="4" s="1"/>
  <c r="M21" i="4"/>
  <c r="L21" i="4"/>
  <c r="E21" i="4"/>
  <c r="C21" i="4"/>
  <c r="D21" i="4" s="1"/>
  <c r="B21" i="4"/>
  <c r="A21" i="4" s="1"/>
  <c r="R20" i="4"/>
  <c r="Q20" i="4"/>
  <c r="P20" i="4"/>
  <c r="O20" i="4"/>
  <c r="U20" i="4" s="1"/>
  <c r="M20" i="4"/>
  <c r="L20" i="4"/>
  <c r="E20" i="4"/>
  <c r="D20" i="4"/>
  <c r="C20" i="4"/>
  <c r="B20" i="4"/>
  <c r="A20" i="4" s="1"/>
  <c r="R19" i="4"/>
  <c r="Q19" i="4"/>
  <c r="P19" i="4"/>
  <c r="O19" i="4"/>
  <c r="M19" i="4"/>
  <c r="L19" i="4"/>
  <c r="E19" i="4"/>
  <c r="C19" i="4"/>
  <c r="D19" i="4" s="1"/>
  <c r="R18" i="4"/>
  <c r="Q18" i="4"/>
  <c r="P18" i="4"/>
  <c r="O18" i="4"/>
  <c r="M18" i="4"/>
  <c r="L18" i="4"/>
  <c r="E18" i="4"/>
  <c r="C18" i="4"/>
  <c r="D18" i="4" s="1"/>
  <c r="R17" i="4"/>
  <c r="Q17" i="4"/>
  <c r="P17" i="4"/>
  <c r="O17" i="4"/>
  <c r="M17" i="4"/>
  <c r="L17" i="4"/>
  <c r="E17" i="4"/>
  <c r="D17" i="4"/>
  <c r="C17" i="4"/>
  <c r="R16" i="4"/>
  <c r="Q16" i="4"/>
  <c r="P16" i="4"/>
  <c r="O16" i="4"/>
  <c r="M16" i="4"/>
  <c r="L16" i="4"/>
  <c r="E16" i="4"/>
  <c r="C16" i="4"/>
  <c r="D16" i="4" s="1"/>
  <c r="R15" i="4"/>
  <c r="Q15" i="4"/>
  <c r="P15" i="4"/>
  <c r="O15" i="4"/>
  <c r="M15" i="4"/>
  <c r="L15" i="4"/>
  <c r="E15" i="4"/>
  <c r="C15" i="4"/>
  <c r="D15" i="4" s="1"/>
  <c r="R14" i="4"/>
  <c r="Q14" i="4"/>
  <c r="P14" i="4"/>
  <c r="O14" i="4"/>
  <c r="M14" i="4"/>
  <c r="L14" i="4"/>
  <c r="E14" i="4"/>
  <c r="C14" i="4"/>
  <c r="D14" i="4" s="1"/>
  <c r="R13" i="4"/>
  <c r="Q13" i="4"/>
  <c r="P13" i="4"/>
  <c r="O13" i="4"/>
  <c r="M13" i="4"/>
  <c r="L13" i="4"/>
  <c r="E13" i="4"/>
  <c r="C13" i="4"/>
  <c r="D13" i="4" s="1"/>
  <c r="R12" i="4"/>
  <c r="Q12" i="4"/>
  <c r="P12" i="4"/>
  <c r="O12" i="4"/>
  <c r="U12" i="4" s="1"/>
  <c r="M12" i="4"/>
  <c r="L12" i="4"/>
  <c r="E12" i="4"/>
  <c r="C12" i="4"/>
  <c r="D12" i="4" s="1"/>
  <c r="R11" i="4"/>
  <c r="Q11" i="4"/>
  <c r="P11" i="4"/>
  <c r="O11" i="4"/>
  <c r="U11" i="4" s="1"/>
  <c r="M11" i="4"/>
  <c r="L11" i="4"/>
  <c r="E11" i="4"/>
  <c r="D11" i="4"/>
  <c r="C11" i="4"/>
  <c r="R10" i="4"/>
  <c r="Q10" i="4"/>
  <c r="P10" i="4"/>
  <c r="O10" i="4"/>
  <c r="M10" i="4"/>
  <c r="L10" i="4"/>
  <c r="E10" i="4"/>
  <c r="C10" i="4"/>
  <c r="D10" i="4" s="1"/>
  <c r="R9" i="4"/>
  <c r="Q9" i="4"/>
  <c r="P9" i="4"/>
  <c r="O9" i="4"/>
  <c r="M9" i="4"/>
  <c r="L9" i="4"/>
  <c r="E9" i="4"/>
  <c r="C9" i="4"/>
  <c r="D9" i="4" s="1"/>
  <c r="R8" i="4"/>
  <c r="Q8" i="4"/>
  <c r="P8" i="4"/>
  <c r="O8" i="4"/>
  <c r="M8" i="4"/>
  <c r="L8" i="4"/>
  <c r="E8" i="4"/>
  <c r="C8" i="4"/>
  <c r="D8" i="4" s="1"/>
  <c r="R7" i="4"/>
  <c r="Q7" i="4"/>
  <c r="P7" i="4"/>
  <c r="O7" i="4"/>
  <c r="M7" i="4"/>
  <c r="L7" i="4"/>
  <c r="E7" i="4"/>
  <c r="C7" i="4"/>
  <c r="D7" i="4" s="1"/>
  <c r="R6" i="4"/>
  <c r="Q6" i="4"/>
  <c r="P6" i="4"/>
  <c r="O6" i="4"/>
  <c r="U6" i="4" s="1"/>
  <c r="M6" i="4"/>
  <c r="L6" i="4"/>
  <c r="E6" i="4"/>
  <c r="C6" i="4"/>
  <c r="D6" i="4" s="1"/>
  <c r="R5" i="4"/>
  <c r="Q5" i="4"/>
  <c r="P5" i="4"/>
  <c r="O5" i="4"/>
  <c r="M5" i="4"/>
  <c r="L5" i="4"/>
  <c r="E5" i="4"/>
  <c r="C5" i="4"/>
  <c r="D5" i="4" s="1"/>
  <c r="R4" i="4"/>
  <c r="Q4" i="4"/>
  <c r="P4" i="4"/>
  <c r="O4" i="4"/>
  <c r="U4" i="4" s="1"/>
  <c r="M4" i="4"/>
  <c r="L4" i="4"/>
  <c r="E4" i="4"/>
  <c r="C4" i="4"/>
  <c r="D4" i="4" s="1"/>
  <c r="R3" i="4"/>
  <c r="Q3" i="4"/>
  <c r="P3" i="4"/>
  <c r="O3" i="4"/>
  <c r="U3" i="4" s="1"/>
  <c r="M3" i="4"/>
  <c r="L3" i="4"/>
  <c r="E3" i="4"/>
  <c r="D3" i="4"/>
  <c r="C3" i="4"/>
  <c r="R2" i="4"/>
  <c r="Q2" i="4"/>
  <c r="P2" i="4"/>
  <c r="O2" i="4"/>
  <c r="M2" i="4"/>
  <c r="L2" i="4"/>
  <c r="E2" i="4"/>
  <c r="C2" i="4"/>
  <c r="D2" i="4" s="1"/>
  <c r="B2" i="4"/>
  <c r="A2" i="4" s="1"/>
  <c r="M62" i="2"/>
  <c r="C5" i="2"/>
  <c r="B67" i="4" s="1"/>
  <c r="A67" i="4" s="1"/>
  <c r="L2" i="2"/>
  <c r="A1" i="2"/>
  <c r="M78" i="1"/>
  <c r="M73" i="1"/>
  <c r="M68" i="1"/>
  <c r="C5" i="1"/>
  <c r="L2" i="1"/>
  <c r="N30" i="4" s="1"/>
  <c r="M81" i="3"/>
  <c r="L81" i="3"/>
  <c r="M76" i="3"/>
  <c r="L76" i="3"/>
  <c r="M71" i="3"/>
  <c r="L71" i="3"/>
  <c r="C15" i="3"/>
  <c r="C16" i="3" s="1"/>
  <c r="C5" i="3"/>
  <c r="L2" i="3"/>
  <c r="C6" i="2" l="1"/>
  <c r="C7" i="2" s="1"/>
  <c r="U19" i="4"/>
  <c r="U13" i="4"/>
  <c r="U34" i="4"/>
  <c r="U5" i="4"/>
  <c r="U27" i="4"/>
  <c r="U14" i="4"/>
  <c r="U61" i="4"/>
  <c r="U54" i="4"/>
  <c r="U67" i="4"/>
  <c r="U38" i="4"/>
  <c r="U72" i="4"/>
  <c r="U68" i="4"/>
  <c r="U90" i="4"/>
  <c r="U93" i="4"/>
  <c r="U118" i="4"/>
  <c r="U117" i="4"/>
  <c r="U78" i="4"/>
  <c r="U86" i="4"/>
  <c r="U16" i="4"/>
  <c r="U7" i="4"/>
  <c r="U44" i="4"/>
  <c r="U55" i="4"/>
  <c r="U15" i="4"/>
  <c r="U24" i="4"/>
  <c r="U2" i="4"/>
  <c r="U101" i="4"/>
  <c r="U121" i="4"/>
  <c r="U37" i="4"/>
  <c r="U73" i="4"/>
  <c r="U82" i="4"/>
  <c r="U109" i="4"/>
  <c r="U69" i="4"/>
  <c r="U8" i="4"/>
  <c r="U18" i="4"/>
  <c r="U46" i="4"/>
  <c r="U9" i="4"/>
  <c r="U58" i="4"/>
  <c r="U45" i="4"/>
  <c r="U25" i="4"/>
  <c r="U10" i="4"/>
  <c r="U43" i="4"/>
  <c r="U35" i="4"/>
  <c r="U23" i="4"/>
  <c r="U17" i="4"/>
  <c r="U26" i="4"/>
  <c r="U57" i="4"/>
  <c r="C17" i="3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8" i="2"/>
  <c r="B69" i="4"/>
  <c r="A69" i="4" s="1"/>
  <c r="N48" i="4"/>
  <c r="N28" i="4"/>
  <c r="N31" i="4"/>
  <c r="N51" i="4"/>
  <c r="N65" i="4"/>
  <c r="N4" i="4"/>
  <c r="N7" i="4"/>
  <c r="N13" i="4"/>
  <c r="N22" i="4"/>
  <c r="N41" i="4"/>
  <c r="N57" i="4"/>
  <c r="N60" i="4"/>
  <c r="N62" i="4"/>
  <c r="N14" i="4"/>
  <c r="N20" i="4"/>
  <c r="N66" i="4"/>
  <c r="C6" i="1"/>
  <c r="N117" i="4"/>
  <c r="N109" i="4"/>
  <c r="N101" i="4"/>
  <c r="N93" i="4"/>
  <c r="N85" i="4"/>
  <c r="N77" i="4"/>
  <c r="N69" i="4"/>
  <c r="N120" i="4"/>
  <c r="N112" i="4"/>
  <c r="N104" i="4"/>
  <c r="N96" i="4"/>
  <c r="N88" i="4"/>
  <c r="N80" i="4"/>
  <c r="N72" i="4"/>
  <c r="N122" i="4"/>
  <c r="N114" i="4"/>
  <c r="N110" i="4"/>
  <c r="N108" i="4"/>
  <c r="N100" i="4"/>
  <c r="N87" i="4"/>
  <c r="N83" i="4"/>
  <c r="N81" i="4"/>
  <c r="N68" i="4"/>
  <c r="N106" i="4"/>
  <c r="N102" i="4"/>
  <c r="N74" i="4"/>
  <c r="N70" i="4"/>
  <c r="N119" i="4"/>
  <c r="N95" i="4"/>
  <c r="N91" i="4"/>
  <c r="N89" i="4"/>
  <c r="N76" i="4"/>
  <c r="N115" i="4"/>
  <c r="N111" i="4"/>
  <c r="N82" i="4"/>
  <c r="N78" i="4"/>
  <c r="N121" i="4"/>
  <c r="N107" i="4"/>
  <c r="N103" i="4"/>
  <c r="N99" i="4"/>
  <c r="N97" i="4"/>
  <c r="N84" i="4"/>
  <c r="N71" i="4"/>
  <c r="N113" i="4"/>
  <c r="N90" i="4"/>
  <c r="N86" i="4"/>
  <c r="N105" i="4"/>
  <c r="N92" i="4"/>
  <c r="N79" i="4"/>
  <c r="N75" i="4"/>
  <c r="N73" i="4"/>
  <c r="N118" i="4"/>
  <c r="N116" i="4"/>
  <c r="N98" i="4"/>
  <c r="N94" i="4"/>
  <c r="N5" i="4"/>
  <c r="N23" i="4"/>
  <c r="N33" i="4"/>
  <c r="N42" i="4"/>
  <c r="N50" i="4"/>
  <c r="N55" i="4"/>
  <c r="N67" i="4"/>
  <c r="N61" i="4"/>
  <c r="N53" i="4"/>
  <c r="N45" i="4"/>
  <c r="N37" i="4"/>
  <c r="N29" i="4"/>
  <c r="N64" i="4"/>
  <c r="N58" i="4"/>
  <c r="N40" i="4"/>
  <c r="N24" i="4"/>
  <c r="N16" i="4"/>
  <c r="N8" i="4"/>
  <c r="N34" i="4"/>
  <c r="N56" i="4"/>
  <c r="N49" i="4"/>
  <c r="N47" i="4"/>
  <c r="N38" i="4"/>
  <c r="N36" i="4"/>
  <c r="N27" i="4"/>
  <c r="N19" i="4"/>
  <c r="N11" i="4"/>
  <c r="N3" i="4"/>
  <c r="N63" i="4"/>
  <c r="N54" i="4"/>
  <c r="N52" i="4"/>
  <c r="N59" i="4"/>
  <c r="N43" i="4"/>
  <c r="N32" i="4"/>
  <c r="N25" i="4"/>
  <c r="N17" i="4"/>
  <c r="N9" i="4"/>
  <c r="N46" i="4"/>
  <c r="N44" i="4"/>
  <c r="N35" i="4"/>
  <c r="N26" i="4"/>
  <c r="N18" i="4"/>
  <c r="N10" i="4"/>
  <c r="N2" i="4"/>
  <c r="N6" i="4"/>
  <c r="N12" i="4"/>
  <c r="N15" i="4"/>
  <c r="N21" i="4"/>
  <c r="N39" i="4"/>
  <c r="C44" i="6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U113" i="4"/>
  <c r="U48" i="4"/>
  <c r="U33" i="4"/>
  <c r="U31" i="4"/>
  <c r="U105" i="4"/>
  <c r="U88" i="4"/>
  <c r="U75" i="4"/>
  <c r="U42" i="4"/>
  <c r="U98" i="4"/>
  <c r="U94" i="4"/>
  <c r="U77" i="4"/>
  <c r="U66" i="4"/>
  <c r="U62" i="4"/>
  <c r="U53" i="4"/>
  <c r="U51" i="4"/>
  <c r="U122" i="4"/>
  <c r="U120" i="4"/>
  <c r="U114" i="4"/>
  <c r="U110" i="4"/>
  <c r="U96" i="4"/>
  <c r="U83" i="4"/>
  <c r="U64" i="4"/>
  <c r="U40" i="4"/>
  <c r="U112" i="4"/>
  <c r="U106" i="4"/>
  <c r="U102" i="4"/>
  <c r="U85" i="4"/>
  <c r="U74" i="4"/>
  <c r="U70" i="4"/>
  <c r="U104" i="4"/>
  <c r="U91" i="4"/>
  <c r="U89" i="4"/>
  <c r="U115" i="4"/>
  <c r="U59" i="4"/>
  <c r="U32" i="4"/>
  <c r="U107" i="4"/>
  <c r="U99" i="4"/>
  <c r="U97" i="4"/>
  <c r="U87" i="4"/>
  <c r="U100" i="4"/>
  <c r="U108" i="4"/>
  <c r="U60" i="4"/>
  <c r="U116" i="4"/>
  <c r="U92" i="4"/>
  <c r="U28" i="4"/>
  <c r="U71" i="4"/>
  <c r="U84" i="4"/>
  <c r="U103" i="4"/>
  <c r="U111" i="4"/>
  <c r="U52" i="4"/>
  <c r="U63" i="4"/>
  <c r="U76" i="4"/>
  <c r="U95" i="4"/>
  <c r="U119" i="4"/>
  <c r="U36" i="4"/>
  <c r="B68" i="4" l="1"/>
  <c r="A68" i="4" s="1"/>
  <c r="C7" i="1"/>
  <c r="B3" i="4"/>
  <c r="A3" i="4" s="1"/>
  <c r="B70" i="4"/>
  <c r="A70" i="4" s="1"/>
  <c r="C9" i="2"/>
  <c r="C71" i="3"/>
  <c r="H72" i="3" l="1"/>
  <c r="H71" i="3"/>
  <c r="B71" i="4"/>
  <c r="A71" i="4" s="1"/>
  <c r="C10" i="2"/>
  <c r="C8" i="1"/>
  <c r="B4" i="4"/>
  <c r="A4" i="4" s="1"/>
  <c r="C9" i="1" l="1"/>
  <c r="B5" i="4"/>
  <c r="A5" i="4" s="1"/>
  <c r="C11" i="2"/>
  <c r="B72" i="4"/>
  <c r="A72" i="4" s="1"/>
  <c r="B73" i="4" l="1"/>
  <c r="A73" i="4" s="1"/>
  <c r="C12" i="2"/>
  <c r="B6" i="4"/>
  <c r="A6" i="4" s="1"/>
  <c r="C10" i="1"/>
  <c r="B7" i="4" l="1"/>
  <c r="A7" i="4" s="1"/>
  <c r="C11" i="1"/>
  <c r="C13" i="2"/>
  <c r="B74" i="4"/>
  <c r="A74" i="4" s="1"/>
  <c r="B75" i="4" l="1"/>
  <c r="A75" i="4" s="1"/>
  <c r="C14" i="2"/>
  <c r="B8" i="4"/>
  <c r="A8" i="4" s="1"/>
  <c r="C12" i="1"/>
  <c r="C15" i="2" l="1"/>
  <c r="B76" i="4"/>
  <c r="A76" i="4" s="1"/>
  <c r="B9" i="4"/>
  <c r="A9" i="4" s="1"/>
  <c r="C13" i="1"/>
  <c r="B10" i="4" l="1"/>
  <c r="A10" i="4" s="1"/>
  <c r="C14" i="1"/>
  <c r="C16" i="2"/>
  <c r="B77" i="4"/>
  <c r="A77" i="4" s="1"/>
  <c r="B78" i="4" l="1"/>
  <c r="A78" i="4" s="1"/>
  <c r="C17" i="2"/>
  <c r="C15" i="1"/>
  <c r="B11" i="4"/>
  <c r="A11" i="4" s="1"/>
  <c r="C16" i="1" l="1"/>
  <c r="B12" i="4"/>
  <c r="A12" i="4" s="1"/>
  <c r="B82" i="4"/>
  <c r="A82" i="4" s="1"/>
  <c r="C18" i="2"/>
  <c r="B13" i="4" l="1"/>
  <c r="A13" i="4" s="1"/>
  <c r="C17" i="1"/>
  <c r="B83" i="4"/>
  <c r="A83" i="4" s="1"/>
  <c r="C19" i="2"/>
  <c r="B14" i="4" l="1"/>
  <c r="A14" i="4" s="1"/>
  <c r="C18" i="1"/>
  <c r="B84" i="4"/>
  <c r="A84" i="4" s="1"/>
  <c r="C20" i="2"/>
  <c r="B15" i="4" l="1"/>
  <c r="A15" i="4" s="1"/>
  <c r="C19" i="1"/>
  <c r="C21" i="2"/>
  <c r="B85" i="4"/>
  <c r="A85" i="4" s="1"/>
  <c r="B16" i="4" l="1"/>
  <c r="A16" i="4" s="1"/>
  <c r="C20" i="1"/>
  <c r="B86" i="4"/>
  <c r="A86" i="4" s="1"/>
  <c r="C22" i="2"/>
  <c r="B17" i="4" l="1"/>
  <c r="A17" i="4" s="1"/>
  <c r="C21" i="1"/>
  <c r="C23" i="2"/>
  <c r="B87" i="4"/>
  <c r="A87" i="4" s="1"/>
  <c r="C22" i="1" l="1"/>
  <c r="B18" i="4"/>
  <c r="A18" i="4" s="1"/>
  <c r="C24" i="2"/>
  <c r="B88" i="4"/>
  <c r="A88" i="4" s="1"/>
  <c r="C23" i="1" l="1"/>
  <c r="B19" i="4"/>
  <c r="A19" i="4" s="1"/>
  <c r="B89" i="4"/>
  <c r="A89" i="4" s="1"/>
  <c r="C25" i="2"/>
  <c r="C24" i="1" l="1"/>
  <c r="B23" i="4"/>
  <c r="A23" i="4" s="1"/>
  <c r="B90" i="4"/>
  <c r="A90" i="4" s="1"/>
  <c r="C26" i="2"/>
  <c r="B91" i="4" l="1"/>
  <c r="A91" i="4" s="1"/>
  <c r="C27" i="2"/>
  <c r="B24" i="4"/>
  <c r="A24" i="4" s="1"/>
  <c r="C25" i="1"/>
  <c r="B25" i="4" l="1"/>
  <c r="A25" i="4" s="1"/>
  <c r="C26" i="1"/>
  <c r="B92" i="4"/>
  <c r="A92" i="4" s="1"/>
  <c r="C28" i="2"/>
  <c r="B26" i="4" l="1"/>
  <c r="A26" i="4" s="1"/>
  <c r="C27" i="1"/>
  <c r="B93" i="4"/>
  <c r="A93" i="4" s="1"/>
  <c r="C29" i="2"/>
  <c r="C30" i="2" s="1"/>
  <c r="C31" i="2" s="1"/>
  <c r="C32" i="2" s="1"/>
  <c r="B94" i="4" l="1"/>
  <c r="A94" i="4" s="1"/>
  <c r="C33" i="2"/>
  <c r="C28" i="1"/>
  <c r="B27" i="4"/>
  <c r="A27" i="4" s="1"/>
  <c r="B28" i="4" l="1"/>
  <c r="A28" i="4" s="1"/>
  <c r="C29" i="1"/>
  <c r="B95" i="4"/>
  <c r="A95" i="4" s="1"/>
  <c r="C34" i="2"/>
  <c r="B96" i="4" l="1"/>
  <c r="A96" i="4" s="1"/>
  <c r="C35" i="2"/>
  <c r="B29" i="4"/>
  <c r="A29" i="4" s="1"/>
  <c r="C30" i="1"/>
  <c r="C31" i="1" l="1"/>
  <c r="B30" i="4"/>
  <c r="A30" i="4" s="1"/>
  <c r="B97" i="4"/>
  <c r="A97" i="4" s="1"/>
  <c r="C36" i="2"/>
  <c r="C32" i="1" l="1"/>
  <c r="B31" i="4"/>
  <c r="A31" i="4" s="1"/>
  <c r="C37" i="2"/>
  <c r="B98" i="4"/>
  <c r="A98" i="4" s="1"/>
  <c r="B99" i="4" l="1"/>
  <c r="A99" i="4" s="1"/>
  <c r="C38" i="2"/>
  <c r="B32" i="4"/>
  <c r="A32" i="4" s="1"/>
  <c r="C33" i="1"/>
  <c r="C34" i="1" l="1"/>
  <c r="B33" i="4"/>
  <c r="A33" i="4" s="1"/>
  <c r="C39" i="2"/>
  <c r="B100" i="4"/>
  <c r="A100" i="4" s="1"/>
  <c r="C40" i="2" l="1"/>
  <c r="B101" i="4"/>
  <c r="A101" i="4" s="1"/>
  <c r="B34" i="4"/>
  <c r="A34" i="4" s="1"/>
  <c r="C35" i="1"/>
  <c r="B35" i="4" l="1"/>
  <c r="A35" i="4" s="1"/>
  <c r="C36" i="1"/>
  <c r="B102" i="4"/>
  <c r="A102" i="4" s="1"/>
  <c r="C41" i="2"/>
  <c r="B36" i="4" l="1"/>
  <c r="A36" i="4" s="1"/>
  <c r="C37" i="1"/>
  <c r="B103" i="4"/>
  <c r="A103" i="4" s="1"/>
  <c r="C42" i="2"/>
  <c r="L62" i="2"/>
  <c r="L67" i="2" l="1"/>
  <c r="C43" i="2"/>
  <c r="B37" i="4"/>
  <c r="A37" i="4" s="1"/>
  <c r="C38" i="1"/>
  <c r="C39" i="1" l="1"/>
  <c r="B38" i="4"/>
  <c r="A38" i="4" s="1"/>
  <c r="L72" i="2"/>
  <c r="B104" i="4"/>
  <c r="A104" i="4" s="1"/>
  <c r="C62" i="2"/>
  <c r="H63" i="2" l="1"/>
  <c r="H62" i="2"/>
  <c r="C40" i="1"/>
  <c r="B39" i="4"/>
  <c r="A39" i="4" s="1"/>
  <c r="B40" i="4" l="1"/>
  <c r="A40" i="4" s="1"/>
  <c r="C41" i="1"/>
  <c r="B41" i="4" l="1"/>
  <c r="A41" i="4" s="1"/>
  <c r="C42" i="1"/>
  <c r="B42" i="4" l="1"/>
  <c r="A42" i="4" s="1"/>
  <c r="C43" i="1"/>
  <c r="B43" i="4" l="1"/>
  <c r="A43" i="4" s="1"/>
  <c r="C44" i="1"/>
  <c r="C45" i="1" l="1"/>
  <c r="B44" i="4"/>
  <c r="A44" i="4" s="1"/>
  <c r="B45" i="4" l="1"/>
  <c r="A45" i="4" s="1"/>
  <c r="C46" i="1"/>
  <c r="C47" i="1" l="1"/>
  <c r="B46" i="4"/>
  <c r="A46" i="4" s="1"/>
  <c r="C48" i="1" l="1"/>
  <c r="L68" i="1"/>
  <c r="B47" i="4"/>
  <c r="A47" i="4" s="1"/>
  <c r="L73" i="1" l="1"/>
  <c r="C49" i="1"/>
  <c r="B48" i="4" l="1"/>
  <c r="A48" i="4" s="1"/>
  <c r="L78" i="1"/>
  <c r="C68" i="1"/>
  <c r="H68" i="1" l="1"/>
  <c r="H69" i="1"/>
</calcChain>
</file>

<file path=xl/sharedStrings.xml><?xml version="1.0" encoding="utf-8"?>
<sst xmlns="http://schemas.openxmlformats.org/spreadsheetml/2006/main" count="645" uniqueCount="163">
  <si>
    <t>共通110mH</t>
    <rPh sb="0" eb="2">
      <t>キョウツウ</t>
    </rPh>
    <phoneticPr fontId="8"/>
  </si>
  <si>
    <t>嶺南</t>
  </si>
  <si>
    <t>種別</t>
    <rPh sb="0" eb="2">
      <t>シュベツ</t>
    </rPh>
    <phoneticPr fontId="1"/>
  </si>
  <si>
    <t>氏名</t>
    <rPh sb="0" eb="2">
      <t>シメイ</t>
    </rPh>
    <phoneticPr fontId="1"/>
  </si>
  <si>
    <t>本納</t>
  </si>
  <si>
    <t>種目</t>
    <rPh sb="0" eb="2">
      <t>シュモク</t>
    </rPh>
    <phoneticPr fontId="1"/>
  </si>
  <si>
    <t>神奈川</t>
    <rPh sb="0" eb="3">
      <t>カナガワ</t>
    </rPh>
    <phoneticPr fontId="9"/>
  </si>
  <si>
    <t>競技№2</t>
    <rPh sb="0" eb="2">
      <t>キョウギ</t>
    </rPh>
    <phoneticPr fontId="10"/>
  </si>
  <si>
    <t>共通200m</t>
    <rPh sb="0" eb="2">
      <t>キョウツウ</t>
    </rPh>
    <phoneticPr fontId="8"/>
  </si>
  <si>
    <t>風</t>
    <rPh sb="0" eb="1">
      <t>カゼ</t>
    </rPh>
    <phoneticPr fontId="1"/>
  </si>
  <si>
    <t>旭町</t>
  </si>
  <si>
    <t>参加選手数</t>
    <rPh sb="0" eb="2">
      <t>サンカ</t>
    </rPh>
    <rPh sb="2" eb="4">
      <t>センシュ</t>
    </rPh>
    <rPh sb="4" eb="5">
      <t>スウ</t>
    </rPh>
    <phoneticPr fontId="1"/>
  </si>
  <si>
    <t>酒々井</t>
  </si>
  <si>
    <t>最高記録</t>
    <rPh sb="0" eb="2">
      <t>サイコウ</t>
    </rPh>
    <rPh sb="2" eb="4">
      <t>キロク</t>
    </rPh>
    <phoneticPr fontId="1"/>
  </si>
  <si>
    <t>2年100m</t>
    <rPh sb="1" eb="2">
      <t>ネン</t>
    </rPh>
    <phoneticPr fontId="8"/>
  </si>
  <si>
    <t>学年</t>
  </si>
  <si>
    <t>ナンバー</t>
  </si>
  <si>
    <t>走幅跳</t>
    <rPh sb="0" eb="1">
      <t>ハシ</t>
    </rPh>
    <rPh sb="1" eb="3">
      <t>ハバト</t>
    </rPh>
    <phoneticPr fontId="11"/>
  </si>
  <si>
    <t>ﾌﾘｶﾞﾅ</t>
  </si>
  <si>
    <t>100m</t>
  </si>
  <si>
    <t>新松戸南</t>
  </si>
  <si>
    <t>小金北</t>
  </si>
  <si>
    <t>氏名</t>
    <rPh sb="0" eb="2">
      <t>シメイ</t>
    </rPh>
    <phoneticPr fontId="8"/>
  </si>
  <si>
    <t>棒高跳</t>
    <rPh sb="0" eb="1">
      <t>ボウ</t>
    </rPh>
    <rPh sb="1" eb="3">
      <t>タカトビ</t>
    </rPh>
    <phoneticPr fontId="11"/>
  </si>
  <si>
    <t>栗ケ沢</t>
  </si>
  <si>
    <t>砲丸投</t>
    <rPh sb="0" eb="3">
      <t>ホウガンナ</t>
    </rPh>
    <phoneticPr fontId="11"/>
  </si>
  <si>
    <t>共通</t>
    <rPh sb="0" eb="2">
      <t>キョウツウ</t>
    </rPh>
    <phoneticPr fontId="11"/>
  </si>
  <si>
    <t>走高跳</t>
    <rPh sb="0" eb="1">
      <t>ハシ</t>
    </rPh>
    <rPh sb="1" eb="3">
      <t>タカト</t>
    </rPh>
    <phoneticPr fontId="11"/>
  </si>
  <si>
    <t>1年</t>
    <rPh sb="1" eb="2">
      <t>ネン</t>
    </rPh>
    <phoneticPr fontId="11"/>
  </si>
  <si>
    <t>選手2</t>
    <rPh sb="0" eb="2">
      <t>センシュ</t>
    </rPh>
    <phoneticPr fontId="1"/>
  </si>
  <si>
    <t>2年</t>
    <rPh sb="1" eb="2">
      <t>ネン</t>
    </rPh>
    <phoneticPr fontId="11"/>
  </si>
  <si>
    <t>申請記録</t>
  </si>
  <si>
    <t>3年</t>
    <rPh sb="1" eb="2">
      <t>ネン</t>
    </rPh>
    <phoneticPr fontId="11"/>
  </si>
  <si>
    <t>東深井</t>
  </si>
  <si>
    <t>印西</t>
  </si>
  <si>
    <t>共通1500m</t>
    <rPh sb="0" eb="2">
      <t>キョウツウ</t>
    </rPh>
    <phoneticPr fontId="8"/>
  </si>
  <si>
    <t>茨城</t>
    <rPh sb="0" eb="2">
      <t>イバラキ</t>
    </rPh>
    <phoneticPr fontId="9"/>
  </si>
  <si>
    <t>200m</t>
  </si>
  <si>
    <t>佐原</t>
  </si>
  <si>
    <t>400m</t>
  </si>
  <si>
    <t>800m</t>
  </si>
  <si>
    <t>1500m</t>
  </si>
  <si>
    <t>3000m</t>
  </si>
  <si>
    <t>110mH</t>
  </si>
  <si>
    <t>4×100mR</t>
  </si>
  <si>
    <t>四種競技</t>
    <rPh sb="0" eb="4">
      <t>ヨンシュキョウギ</t>
    </rPh>
    <phoneticPr fontId="1"/>
  </si>
  <si>
    <t>競技№3</t>
    <rPh sb="0" eb="2">
      <t>キョウギ</t>
    </rPh>
    <phoneticPr fontId="10"/>
  </si>
  <si>
    <t>リレー
登録</t>
    <rPh sb="4" eb="6">
      <t>トウロク</t>
    </rPh>
    <phoneticPr fontId="1"/>
  </si>
  <si>
    <t>都県名</t>
    <rPh sb="0" eb="2">
      <t>トケン</t>
    </rPh>
    <rPh sb="2" eb="3">
      <t>メイ</t>
    </rPh>
    <phoneticPr fontId="1"/>
  </si>
  <si>
    <t>競技№1</t>
    <rPh sb="0" eb="2">
      <t>キョウギ</t>
    </rPh>
    <phoneticPr fontId="10"/>
  </si>
  <si>
    <t>群馬</t>
    <rPh sb="0" eb="2">
      <t>グンマ</t>
    </rPh>
    <phoneticPr fontId="9"/>
  </si>
  <si>
    <t>都県
番号</t>
    <rPh sb="0" eb="2">
      <t>トケン</t>
    </rPh>
    <rPh sb="3" eb="5">
      <t>バンゴウ</t>
    </rPh>
    <phoneticPr fontId="1"/>
  </si>
  <si>
    <t>埼玉</t>
    <rPh sb="0" eb="2">
      <t>サイタマ</t>
    </rPh>
    <phoneticPr fontId="9"/>
  </si>
  <si>
    <t>男子の部</t>
    <rPh sb="0" eb="2">
      <t>ダンシ</t>
    </rPh>
    <rPh sb="3" eb="4">
      <t>ブ</t>
    </rPh>
    <phoneticPr fontId="1"/>
  </si>
  <si>
    <t>山梨</t>
    <rPh sb="0" eb="2">
      <t>ヤマナシ</t>
    </rPh>
    <phoneticPr fontId="9"/>
  </si>
  <si>
    <t>栃木</t>
    <rPh sb="0" eb="2">
      <t>トチギ</t>
    </rPh>
    <phoneticPr fontId="9"/>
  </si>
  <si>
    <t>千葉</t>
    <rPh sb="0" eb="2">
      <t>チバ</t>
    </rPh>
    <phoneticPr fontId="9"/>
  </si>
  <si>
    <t>共通四種競技</t>
    <rPh sb="0" eb="2">
      <t>キョウツウ</t>
    </rPh>
    <rPh sb="2" eb="3">
      <t>ヨ</t>
    </rPh>
    <rPh sb="3" eb="4">
      <t>シュ</t>
    </rPh>
    <rPh sb="4" eb="6">
      <t>キョウギ</t>
    </rPh>
    <phoneticPr fontId="8"/>
  </si>
  <si>
    <t>東京</t>
    <rPh sb="0" eb="2">
      <t>トウキョウ</t>
    </rPh>
    <phoneticPr fontId="9"/>
  </si>
  <si>
    <t>女子の部</t>
    <rPh sb="0" eb="2">
      <t>ジョシ</t>
    </rPh>
    <rPh sb="3" eb="4">
      <t>ブ</t>
    </rPh>
    <phoneticPr fontId="1"/>
  </si>
  <si>
    <t>100mH</t>
  </si>
  <si>
    <t>外字
使用</t>
    <rPh sb="0" eb="2">
      <t>ガイジ</t>
    </rPh>
    <rPh sb="3" eb="5">
      <t>シヨウ</t>
    </rPh>
    <phoneticPr fontId="1"/>
  </si>
  <si>
    <t>砲丸投</t>
    <rPh sb="0" eb="3">
      <t>ホウガンナゲ</t>
    </rPh>
    <phoneticPr fontId="1"/>
  </si>
  <si>
    <t>走高跳</t>
    <rPh sb="0" eb="1">
      <t>ハシ</t>
    </rPh>
    <rPh sb="1" eb="3">
      <t>タカト</t>
    </rPh>
    <phoneticPr fontId="1"/>
  </si>
  <si>
    <t>太田</t>
  </si>
  <si>
    <t>四街道</t>
  </si>
  <si>
    <t>四種競技</t>
    <rPh sb="0" eb="2">
      <t>ヨンシュ</t>
    </rPh>
    <rPh sb="2" eb="4">
      <t>キョウギ</t>
    </rPh>
    <phoneticPr fontId="1"/>
  </si>
  <si>
    <t>井野</t>
  </si>
  <si>
    <t>選手1</t>
    <rPh sb="0" eb="2">
      <t>センシュ</t>
    </rPh>
    <phoneticPr fontId="1"/>
  </si>
  <si>
    <t>小見川</t>
  </si>
  <si>
    <t>七次台</t>
  </si>
  <si>
    <t>四街道北</t>
  </si>
  <si>
    <t>八街</t>
  </si>
  <si>
    <t>競技者№</t>
    <rPh sb="0" eb="3">
      <t>キョウギシャ</t>
    </rPh>
    <phoneticPr fontId="10"/>
  </si>
  <si>
    <t>○</t>
  </si>
  <si>
    <t>出場競技</t>
  </si>
  <si>
    <t>氏</t>
  </si>
  <si>
    <t>名</t>
  </si>
  <si>
    <t>支部</t>
  </si>
  <si>
    <t>所属</t>
  </si>
  <si>
    <t>性別</t>
    <rPh sb="0" eb="2">
      <t>セイベツ</t>
    </rPh>
    <phoneticPr fontId="10"/>
  </si>
  <si>
    <t>所属ｺｰﾄﾞ</t>
    <rPh sb="0" eb="2">
      <t>ショゾク</t>
    </rPh>
    <phoneticPr fontId="10"/>
  </si>
  <si>
    <t>1年100m</t>
    <rPh sb="1" eb="2">
      <t>ネン</t>
    </rPh>
    <phoneticPr fontId="8"/>
  </si>
  <si>
    <t>3年100m</t>
    <rPh sb="1" eb="2">
      <t>ネン</t>
    </rPh>
    <phoneticPr fontId="8"/>
  </si>
  <si>
    <t>共通400m</t>
    <rPh sb="0" eb="2">
      <t>キョウツウ</t>
    </rPh>
    <phoneticPr fontId="8"/>
  </si>
  <si>
    <t>西初石</t>
  </si>
  <si>
    <t>共通800m</t>
    <rPh sb="0" eb="2">
      <t>キョウツウ</t>
    </rPh>
    <phoneticPr fontId="8"/>
  </si>
  <si>
    <t>1年1500m</t>
    <rPh sb="1" eb="2">
      <t>ネン</t>
    </rPh>
    <phoneticPr fontId="8"/>
  </si>
  <si>
    <t>共通3000m</t>
    <rPh sb="0" eb="2">
      <t>キョウツウ</t>
    </rPh>
    <phoneticPr fontId="8"/>
  </si>
  <si>
    <t>共通走高跳</t>
    <rPh sb="0" eb="2">
      <t>キョウツウ</t>
    </rPh>
    <rPh sb="2" eb="3">
      <t>ハシ</t>
    </rPh>
    <rPh sb="3" eb="5">
      <t>タカトビ</t>
    </rPh>
    <phoneticPr fontId="8"/>
  </si>
  <si>
    <t>共通棒高跳</t>
    <rPh sb="0" eb="2">
      <t>キョウツウ</t>
    </rPh>
    <rPh sb="2" eb="5">
      <t>ボウタカト</t>
    </rPh>
    <phoneticPr fontId="8"/>
  </si>
  <si>
    <t>1年走幅跳</t>
    <rPh sb="1" eb="2">
      <t>ネン</t>
    </rPh>
    <rPh sb="2" eb="3">
      <t>ハシ</t>
    </rPh>
    <rPh sb="3" eb="5">
      <t>ハバト</t>
    </rPh>
    <phoneticPr fontId="8"/>
  </si>
  <si>
    <t>共通走幅跳</t>
    <rPh sb="0" eb="2">
      <t>キョウツウ</t>
    </rPh>
    <rPh sb="2" eb="5">
      <t>ハシリハバトビ</t>
    </rPh>
    <phoneticPr fontId="8"/>
  </si>
  <si>
    <t>共通砲丸投</t>
    <rPh sb="0" eb="2">
      <t>キョウツウ</t>
    </rPh>
    <rPh sb="2" eb="5">
      <t>ホウガンナ</t>
    </rPh>
    <phoneticPr fontId="8"/>
  </si>
  <si>
    <t>共通100mH</t>
    <rPh sb="0" eb="2">
      <t>キョウツウ</t>
    </rPh>
    <phoneticPr fontId="8"/>
  </si>
  <si>
    <t>1年800m</t>
    <rPh sb="1" eb="2">
      <t>ネン</t>
    </rPh>
    <phoneticPr fontId="1"/>
  </si>
  <si>
    <t>正式名</t>
    <rPh sb="0" eb="3">
      <t>セイシキメイ</t>
    </rPh>
    <phoneticPr fontId="1"/>
  </si>
  <si>
    <t>共通4×100mR</t>
    <rPh sb="0" eb="2">
      <t>キョウツウ</t>
    </rPh>
    <phoneticPr fontId="1"/>
  </si>
  <si>
    <t>小中台</t>
  </si>
  <si>
    <t>八街南</t>
  </si>
  <si>
    <t>専修大松戸</t>
  </si>
  <si>
    <t>習志野台</t>
  </si>
  <si>
    <t>千城台西</t>
  </si>
  <si>
    <t>市川四</t>
  </si>
  <si>
    <t>東海大浦安</t>
  </si>
  <si>
    <t>福栄</t>
  </si>
  <si>
    <t>冨士見</t>
  </si>
  <si>
    <t>東高津</t>
  </si>
  <si>
    <t>船橋</t>
  </si>
  <si>
    <t>山王</t>
  </si>
  <si>
    <t>ちはら台南</t>
  </si>
  <si>
    <t>小金南</t>
  </si>
  <si>
    <t>松葉</t>
  </si>
  <si>
    <t>柏二</t>
  </si>
  <si>
    <t>中原</t>
  </si>
  <si>
    <t>常盤平</t>
  </si>
  <si>
    <t>横芝</t>
  </si>
  <si>
    <t>白山</t>
  </si>
  <si>
    <t>逆井</t>
  </si>
  <si>
    <t>湖北</t>
  </si>
  <si>
    <t>旭一</t>
  </si>
  <si>
    <t>岩名</t>
  </si>
  <si>
    <t>柏豊四季</t>
  </si>
  <si>
    <t>田中</t>
  </si>
  <si>
    <t>習志野二</t>
  </si>
  <si>
    <t>銚子</t>
  </si>
  <si>
    <t>おゆみ野南</t>
  </si>
  <si>
    <t>松戸四</t>
  </si>
  <si>
    <t>光</t>
  </si>
  <si>
    <t>幕張本郷</t>
  </si>
  <si>
    <t>大山口</t>
  </si>
  <si>
    <t>船橋葛飾</t>
  </si>
  <si>
    <t>法田</t>
  </si>
  <si>
    <t>五井</t>
  </si>
  <si>
    <t>河原塚</t>
  </si>
  <si>
    <t>泉谷</t>
  </si>
  <si>
    <t>御滝</t>
  </si>
  <si>
    <t>鎌ケ谷第二</t>
  </si>
  <si>
    <t>稲毛</t>
  </si>
  <si>
    <t>貝塚</t>
  </si>
  <si>
    <t>八日市場第二</t>
  </si>
  <si>
    <t>千葉大椎</t>
  </si>
  <si>
    <t>大穴</t>
  </si>
  <si>
    <t>八木が谷</t>
  </si>
  <si>
    <t>選手3</t>
    <rPh sb="0" eb="2">
      <t>センシュ</t>
    </rPh>
    <phoneticPr fontId="1"/>
  </si>
  <si>
    <t>ピット</t>
  </si>
  <si>
    <t>参加料</t>
    <rPh sb="0" eb="3">
      <t>サンカリョウ</t>
    </rPh>
    <phoneticPr fontId="1"/>
  </si>
  <si>
    <t>ｱｽﾘｰﾄﾋﾞﾌﾞｽ代</t>
    <rPh sb="10" eb="11">
      <t>ダイ</t>
    </rPh>
    <phoneticPr fontId="1"/>
  </si>
  <si>
    <t>合計</t>
    <rPh sb="0" eb="2">
      <t>ゴウケイ</t>
    </rPh>
    <phoneticPr fontId="1"/>
  </si>
  <si>
    <t>12.23</t>
  </si>
  <si>
    <t>0.0</t>
  </si>
  <si>
    <t>円盤投</t>
    <rPh sb="0" eb="3">
      <t>エンバンナゲ</t>
    </rPh>
    <phoneticPr fontId="11"/>
  </si>
  <si>
    <t>棒高跳</t>
    <rPh sb="0" eb="3">
      <t>ボウタカトビ</t>
    </rPh>
    <phoneticPr fontId="1"/>
  </si>
  <si>
    <t>学校・団体
名略称</t>
    <rPh sb="0" eb="2">
      <t>ガッコウ</t>
    </rPh>
    <rPh sb="3" eb="5">
      <t>ダンタイ</t>
    </rPh>
    <rPh sb="6" eb="7">
      <t>メイ</t>
    </rPh>
    <rPh sb="7" eb="9">
      <t>リャクショウ</t>
    </rPh>
    <phoneticPr fontId="1"/>
  </si>
  <si>
    <t>学校・団体
名略称ﾌﾘｶﾞﾅ</t>
    <rPh sb="0" eb="2">
      <t>ガッコウ</t>
    </rPh>
    <rPh sb="3" eb="5">
      <t>ダンタイ</t>
    </rPh>
    <rPh sb="6" eb="7">
      <t>メイ</t>
    </rPh>
    <rPh sb="7" eb="9">
      <t>リャクショウ</t>
    </rPh>
    <phoneticPr fontId="1"/>
  </si>
  <si>
    <t>正式学校・団体名</t>
    <rPh sb="0" eb="2">
      <t>セイシキ</t>
    </rPh>
    <rPh sb="2" eb="4">
      <t>ガッコウ</t>
    </rPh>
    <rPh sb="5" eb="7">
      <t>ダンタイ</t>
    </rPh>
    <rPh sb="7" eb="8">
      <t>メイ</t>
    </rPh>
    <phoneticPr fontId="1"/>
  </si>
  <si>
    <t>関東中学校陸上競技大会　参加申込一覧</t>
    <rPh sb="0" eb="2">
      <t>カントウ</t>
    </rPh>
    <rPh sb="2" eb="5">
      <t>チュウガッコウ</t>
    </rPh>
    <rPh sb="5" eb="7">
      <t>リクジョウ</t>
    </rPh>
    <rPh sb="7" eb="9">
      <t>キョウギ</t>
    </rPh>
    <rPh sb="9" eb="11">
      <t>タイカイ</t>
    </rPh>
    <rPh sb="12" eb="14">
      <t>サンカ</t>
    </rPh>
    <rPh sb="14" eb="15">
      <t>モウ</t>
    </rPh>
    <rPh sb="15" eb="16">
      <t>コ</t>
    </rPh>
    <rPh sb="16" eb="18">
      <t>イチラン</t>
    </rPh>
    <phoneticPr fontId="1"/>
  </si>
  <si>
    <t>山梨　太郎</t>
    <rPh sb="0" eb="2">
      <t>ヤマナシ</t>
    </rPh>
    <rPh sb="3" eb="5">
      <t>タロウ</t>
    </rPh>
    <phoneticPr fontId="1"/>
  </si>
  <si>
    <t>ﾔﾏﾅｼ　ﾀﾛｳ</t>
    <phoneticPr fontId="1"/>
  </si>
  <si>
    <t>山梨第一</t>
    <rPh sb="0" eb="2">
      <t>ヤマナシ</t>
    </rPh>
    <rPh sb="2" eb="4">
      <t>ダイイチ</t>
    </rPh>
    <phoneticPr fontId="1"/>
  </si>
  <si>
    <t>ﾔﾏﾅｼﾀﾞｲｲﾁ</t>
    <phoneticPr fontId="1"/>
  </si>
  <si>
    <t>山梨県立第一中学校</t>
    <rPh sb="0" eb="2">
      <t>ヤマナシ</t>
    </rPh>
    <rPh sb="2" eb="4">
      <t>ケンリツ</t>
    </rPh>
    <rPh sb="4" eb="6">
      <t>ダイイチ</t>
    </rPh>
    <rPh sb="6" eb="9">
      <t>チュウガッコウ</t>
    </rPh>
    <phoneticPr fontId="1"/>
  </si>
  <si>
    <t>JAAF 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</si>
</sst>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3">
    <font>
      <sz val="11"/>
      <color theme="1"/>
      <name val="ＭＳ 明朝"/>
      <family val="1"/>
    </font>
    <font>
      <sz val="6"/>
      <name val="ＭＳ 明朝"/>
      <family val="1"/>
    </font>
    <font>
      <sz val="11"/>
      <color theme="1"/>
      <name val="ＭＳ ゴシック"/>
      <family val="3"/>
    </font>
    <font>
      <sz val="11"/>
      <color theme="1"/>
      <name val="ＤＦ平成明朝体W3"/>
      <family val="1"/>
    </font>
    <font>
      <b/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1"/>
      <name val="游ゴシック"/>
      <family val="2"/>
      <scheme val="minor"/>
    </font>
    <font>
      <sz val="10"/>
      <name val="ＭＳ Ｐゴシック"/>
      <family val="3"/>
    </font>
    <font>
      <sz val="6"/>
      <name val="游ゴシック"/>
      <family val="3"/>
      <charset val="128"/>
    </font>
    <font>
      <sz val="11"/>
      <color theme="1"/>
      <name val="ＭＳ 明朝"/>
      <family val="1"/>
    </font>
    <font>
      <sz val="6"/>
      <name val="ＭＳ Ｐゴシック"/>
      <family val="3"/>
    </font>
    <font>
      <b/>
      <sz val="15"/>
      <color theme="3"/>
      <name val="ＭＳ 明朝"/>
      <family val="2"/>
    </font>
    <font>
      <sz val="28"/>
      <color theme="1"/>
      <name val="HG平成明朝体W9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3" fillId="0" borderId="12" xfId="0" applyNumberFormat="1" applyFont="1" applyBorder="1" applyAlignment="1" applyProtection="1">
      <alignment horizontal="right" vertical="center"/>
      <protection locked="0"/>
    </xf>
    <xf numFmtId="49" fontId="3" fillId="0" borderId="13" xfId="0" applyNumberFormat="1" applyFont="1" applyBorder="1" applyAlignment="1" applyProtection="1">
      <alignment horizontal="right" vertical="center"/>
      <protection locked="0"/>
    </xf>
    <xf numFmtId="49" fontId="3" fillId="0" borderId="11" xfId="0" applyNumberFormat="1" applyFont="1" applyBorder="1" applyAlignment="1" applyProtection="1">
      <alignment horizontal="right" vertical="center"/>
      <protection locked="0"/>
    </xf>
    <xf numFmtId="49" fontId="3" fillId="0" borderId="14" xfId="0" applyNumberFormat="1" applyFont="1" applyBorder="1" applyAlignment="1" applyProtection="1">
      <alignment horizontal="right" vertical="center"/>
      <protection locked="0"/>
    </xf>
    <xf numFmtId="49" fontId="3" fillId="0" borderId="15" xfId="0" applyNumberFormat="1" applyFont="1" applyBorder="1" applyAlignment="1" applyProtection="1">
      <alignment horizontal="right" vertical="center"/>
      <protection locked="0"/>
    </xf>
    <xf numFmtId="49" fontId="3" fillId="0" borderId="19" xfId="0" applyNumberFormat="1" applyFont="1" applyBorder="1" applyAlignment="1" applyProtection="1">
      <alignment horizontal="right" vertical="center"/>
      <protection locked="0"/>
    </xf>
    <xf numFmtId="49" fontId="2" fillId="0" borderId="12" xfId="0" applyNumberFormat="1" applyFont="1" applyBorder="1" applyAlignment="1">
      <alignment horizontal="right" vertical="center" shrinkToFit="1"/>
    </xf>
    <xf numFmtId="49" fontId="2" fillId="0" borderId="13" xfId="0" applyNumberFormat="1" applyFont="1" applyBorder="1" applyAlignment="1">
      <alignment horizontal="right" vertical="center" shrinkToFit="1"/>
    </xf>
    <xf numFmtId="0" fontId="2" fillId="2" borderId="32" xfId="0" applyFont="1" applyFill="1" applyBorder="1" applyAlignment="1">
      <alignment horizontal="center" vertical="center"/>
    </xf>
    <xf numFmtId="49" fontId="2" fillId="0" borderId="20" xfId="0" applyNumberFormat="1" applyFont="1" applyBorder="1" applyAlignment="1" applyProtection="1">
      <alignment horizontal="right" vertical="center"/>
      <protection locked="0"/>
    </xf>
    <xf numFmtId="49" fontId="3" fillId="0" borderId="33" xfId="0" applyNumberFormat="1" applyFont="1" applyBorder="1" applyAlignment="1" applyProtection="1">
      <alignment horizontal="right" vertical="center"/>
      <protection locked="0"/>
    </xf>
    <xf numFmtId="49" fontId="3" fillId="0" borderId="21" xfId="0" applyNumberFormat="1" applyFont="1" applyBorder="1" applyAlignment="1" applyProtection="1">
      <alignment horizontal="right" vertical="center"/>
      <protection locked="0"/>
    </xf>
    <xf numFmtId="49" fontId="3" fillId="0" borderId="20" xfId="0" applyNumberFormat="1" applyFont="1" applyBorder="1" applyAlignment="1" applyProtection="1">
      <alignment horizontal="right" vertical="center"/>
      <protection locked="0"/>
    </xf>
    <xf numFmtId="49" fontId="3" fillId="2" borderId="34" xfId="0" applyNumberFormat="1" applyFont="1" applyFill="1" applyBorder="1" applyAlignment="1">
      <alignment horizontal="right" vertical="center"/>
    </xf>
    <xf numFmtId="49" fontId="3" fillId="2" borderId="35" xfId="0" applyNumberFormat="1" applyFont="1" applyFill="1" applyBorder="1" applyAlignment="1">
      <alignment horizontal="right" vertical="center"/>
    </xf>
    <xf numFmtId="49" fontId="3" fillId="2" borderId="36" xfId="0" applyNumberFormat="1" applyFont="1" applyFill="1" applyBorder="1" applyAlignment="1">
      <alignment horizontal="right" vertical="center"/>
    </xf>
    <xf numFmtId="49" fontId="3" fillId="2" borderId="37" xfId="0" applyNumberFormat="1" applyFont="1" applyFill="1" applyBorder="1" applyAlignment="1">
      <alignment horizontal="right" vertical="center"/>
    </xf>
    <xf numFmtId="49" fontId="3" fillId="0" borderId="38" xfId="0" applyNumberFormat="1" applyFont="1" applyBorder="1" applyAlignment="1" applyProtection="1">
      <alignment horizontal="right" vertical="center"/>
      <protection locked="0"/>
    </xf>
    <xf numFmtId="49" fontId="3" fillId="2" borderId="39" xfId="0" applyNumberFormat="1" applyFont="1" applyFill="1" applyBorder="1" applyAlignment="1">
      <alignment horizontal="right" vertical="center"/>
    </xf>
    <xf numFmtId="49" fontId="2" fillId="0" borderId="33" xfId="0" applyNumberFormat="1" applyFont="1" applyBorder="1" applyAlignment="1">
      <alignment horizontal="right" vertical="center" shrinkToFit="1"/>
    </xf>
    <xf numFmtId="49" fontId="2" fillId="2" borderId="35" xfId="0" applyNumberFormat="1" applyFont="1" applyFill="1" applyBorder="1" applyAlignment="1">
      <alignment horizontal="right" vertical="center" shrinkToFit="1"/>
    </xf>
    <xf numFmtId="49" fontId="2" fillId="2" borderId="36" xfId="0" applyNumberFormat="1" applyFont="1" applyFill="1" applyBorder="1" applyAlignment="1">
      <alignment horizontal="right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2" fillId="0" borderId="15" xfId="0" applyNumberFormat="1" applyFont="1" applyBorder="1" applyAlignment="1" applyProtection="1">
      <alignment horizontal="right" vertical="center"/>
      <protection locked="0"/>
    </xf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2" xfId="0" applyNumberFormat="1" applyFont="1" applyBorder="1" applyAlignment="1" applyProtection="1">
      <alignment horizontal="right" vertical="center" shrinkToFit="1"/>
      <protection locked="0"/>
    </xf>
    <xf numFmtId="49" fontId="2" fillId="0" borderId="13" xfId="0" applyNumberFormat="1" applyFont="1" applyBorder="1" applyAlignment="1" applyProtection="1">
      <alignment horizontal="right" vertical="center" shrinkToFit="1"/>
      <protection locked="0"/>
    </xf>
    <xf numFmtId="49" fontId="2" fillId="0" borderId="33" xfId="0" applyNumberFormat="1" applyFont="1" applyBorder="1" applyAlignment="1" applyProtection="1">
      <alignment horizontal="right" vertical="center"/>
      <protection locked="0"/>
    </xf>
    <xf numFmtId="49" fontId="2" fillId="0" borderId="21" xfId="0" applyNumberFormat="1" applyFont="1" applyBorder="1" applyAlignment="1" applyProtection="1">
      <alignment horizontal="right" vertical="center"/>
      <protection locked="0"/>
    </xf>
    <xf numFmtId="49" fontId="2" fillId="2" borderId="34" xfId="0" applyNumberFormat="1" applyFont="1" applyFill="1" applyBorder="1" applyAlignment="1">
      <alignment horizontal="right" vertical="center"/>
    </xf>
    <xf numFmtId="49" fontId="2" fillId="2" borderId="35" xfId="0" applyNumberFormat="1" applyFont="1" applyFill="1" applyBorder="1" applyAlignment="1">
      <alignment horizontal="right" vertical="center"/>
    </xf>
    <xf numFmtId="49" fontId="2" fillId="2" borderId="36" xfId="0" applyNumberFormat="1" applyFont="1" applyFill="1" applyBorder="1" applyAlignment="1">
      <alignment horizontal="right" vertical="center"/>
    </xf>
    <xf numFmtId="49" fontId="2" fillId="2" borderId="37" xfId="0" applyNumberFormat="1" applyFont="1" applyFill="1" applyBorder="1" applyAlignment="1">
      <alignment horizontal="right" vertical="center"/>
    </xf>
    <xf numFmtId="49" fontId="2" fillId="0" borderId="38" xfId="0" applyNumberFormat="1" applyFont="1" applyBorder="1" applyAlignment="1" applyProtection="1">
      <alignment horizontal="right" vertical="center"/>
      <protection locked="0"/>
    </xf>
    <xf numFmtId="49" fontId="2" fillId="2" borderId="43" xfId="0" applyNumberFormat="1" applyFont="1" applyFill="1" applyBorder="1" applyAlignment="1">
      <alignment horizontal="right" vertical="center"/>
    </xf>
    <xf numFmtId="49" fontId="2" fillId="0" borderId="33" xfId="0" applyNumberFormat="1" applyFont="1" applyBorder="1" applyAlignment="1" applyProtection="1">
      <alignment horizontal="right" vertical="center" shrinkToFit="1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32" xfId="0" applyFont="1" applyFill="1" applyBorder="1" applyAlignment="1">
      <alignment horizontal="center" vertical="center"/>
    </xf>
    <xf numFmtId="49" fontId="2" fillId="4" borderId="34" xfId="0" applyNumberFormat="1" applyFont="1" applyFill="1" applyBorder="1" applyAlignment="1">
      <alignment horizontal="right" vertical="center"/>
    </xf>
    <xf numFmtId="49" fontId="2" fillId="4" borderId="35" xfId="0" applyNumberFormat="1" applyFont="1" applyFill="1" applyBorder="1" applyAlignment="1">
      <alignment horizontal="right" vertical="center"/>
    </xf>
    <xf numFmtId="49" fontId="2" fillId="4" borderId="37" xfId="0" applyNumberFormat="1" applyFont="1" applyFill="1" applyBorder="1" applyAlignment="1">
      <alignment horizontal="right" vertical="center"/>
    </xf>
    <xf numFmtId="49" fontId="2" fillId="4" borderId="36" xfId="0" applyNumberFormat="1" applyFont="1" applyFill="1" applyBorder="1" applyAlignment="1">
      <alignment horizontal="right" vertical="center"/>
    </xf>
    <xf numFmtId="49" fontId="2" fillId="0" borderId="44" xfId="0" applyNumberFormat="1" applyFont="1" applyBorder="1" applyAlignment="1" applyProtection="1">
      <alignment horizontal="right" vertical="center"/>
      <protection locked="0"/>
    </xf>
    <xf numFmtId="49" fontId="2" fillId="4" borderId="43" xfId="0" applyNumberFormat="1" applyFont="1" applyFill="1" applyBorder="1" applyAlignment="1">
      <alignment horizontal="right" vertical="center"/>
    </xf>
    <xf numFmtId="49" fontId="2" fillId="4" borderId="35" xfId="0" applyNumberFormat="1" applyFont="1" applyFill="1" applyBorder="1" applyAlignment="1">
      <alignment horizontal="right" vertical="center" shrinkToFit="1"/>
    </xf>
    <xf numFmtId="49" fontId="2" fillId="0" borderId="21" xfId="0" applyNumberFormat="1" applyFont="1" applyBorder="1" applyAlignment="1" applyProtection="1">
      <alignment horizontal="right" vertical="center" shrinkToFit="1"/>
      <protection locked="0"/>
    </xf>
    <xf numFmtId="0" fontId="2" fillId="5" borderId="45" xfId="0" applyFont="1" applyFill="1" applyBorder="1" applyAlignment="1">
      <alignment horizontal="center" vertical="center" shrinkToFit="1"/>
    </xf>
    <xf numFmtId="0" fontId="2" fillId="5" borderId="46" xfId="0" applyFont="1" applyFill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5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>
      <alignment vertical="center"/>
    </xf>
    <xf numFmtId="0" fontId="6" fillId="6" borderId="12" xfId="0" applyFont="1" applyFill="1" applyBorder="1" applyAlignment="1">
      <alignment horizontal="center"/>
    </xf>
    <xf numFmtId="0" fontId="0" fillId="7" borderId="0" xfId="0" applyFill="1">
      <alignment vertical="center"/>
    </xf>
    <xf numFmtId="0" fontId="0" fillId="5" borderId="0" xfId="0" applyFill="1">
      <alignment vertical="center"/>
    </xf>
    <xf numFmtId="0" fontId="7" fillId="6" borderId="12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shrinkToFit="1"/>
    </xf>
    <xf numFmtId="0" fontId="0" fillId="7" borderId="0" xfId="0" applyFill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49" fontId="7" fillId="6" borderId="12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177" fontId="7" fillId="6" borderId="1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12" xfId="0" applyNumberFormat="1" applyFont="1" applyBorder="1" applyAlignment="1" applyProtection="1">
      <alignment horizontal="center"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44" xfId="0" applyFont="1" applyFill="1" applyBorder="1" applyAlignment="1">
      <alignment horizontal="center" vertical="center" shrinkToFit="1"/>
    </xf>
    <xf numFmtId="0" fontId="2" fillId="4" borderId="29" xfId="0" applyFont="1" applyFill="1" applyBorder="1" applyAlignment="1">
      <alignment horizontal="center" vertical="center" shrinkToFit="1"/>
    </xf>
    <xf numFmtId="0" fontId="2" fillId="4" borderId="4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99FFCC"/>
      <color rgb="FF66FFCC"/>
      <color rgb="FFFF9999"/>
      <color rgb="FF33CCCC"/>
      <color rgb="FF00FFCC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661035</xdr:colOff>
      <xdr:row>1</xdr:row>
      <xdr:rowOff>134620</xdr:rowOff>
    </xdr:from>
    <xdr:to>
      <xdr:col>9</xdr:col>
      <xdr:colOff>2107565</xdr:colOff>
      <xdr:row>3</xdr:row>
      <xdr:rowOff>100330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36690" y="490220"/>
          <a:ext cx="1446530" cy="5594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都県番号を入力します。</a:t>
          </a:r>
        </a:p>
      </xdr:txBody>
    </xdr:sp>
    <xdr:clientData/>
  </xdr:twoCellAnchor>
  <xdr:twoCellAnchor>
    <xdr:from>
      <xdr:col>9</xdr:col>
      <xdr:colOff>2107565</xdr:colOff>
      <xdr:row>1</xdr:row>
      <xdr:rowOff>167640</xdr:rowOff>
    </xdr:from>
    <xdr:to>
      <xdr:col>10</xdr:col>
      <xdr:colOff>156845</xdr:colOff>
      <xdr:row>2</xdr:row>
      <xdr:rowOff>45085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3"/>
        </xdr:cNvCxnSpPr>
      </xdr:nvCxnSpPr>
      <xdr:spPr>
        <a:xfrm flipV="1">
          <a:off x="7983220" y="523240"/>
          <a:ext cx="258445" cy="2425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532765</xdr:colOff>
      <xdr:row>47</xdr:row>
      <xdr:rowOff>177165</xdr:rowOff>
    </xdr:from>
    <xdr:to>
      <xdr:col>6</xdr:col>
      <xdr:colOff>107950</xdr:colOff>
      <xdr:row>50</xdr:row>
      <xdr:rowOff>177165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572895" y="11108690"/>
          <a:ext cx="2406015" cy="7143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都県番号を入力するとナンバーが自動で表示されます。リレーについては、手動で入力してください。</a:t>
          </a:r>
        </a:p>
      </xdr:txBody>
    </xdr:sp>
    <xdr:clientData/>
  </xdr:twoCellAnchor>
  <xdr:twoCellAnchor>
    <xdr:from>
      <xdr:col>2</xdr:col>
      <xdr:colOff>371475</xdr:colOff>
      <xdr:row>49</xdr:row>
      <xdr:rowOff>59055</xdr:rowOff>
    </xdr:from>
    <xdr:to>
      <xdr:col>2</xdr:col>
      <xdr:colOff>532765</xdr:colOff>
      <xdr:row>52</xdr:row>
      <xdr:rowOff>152400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stCxn id="15" idx="1"/>
        </xdr:cNvCxnSpPr>
      </xdr:nvCxnSpPr>
      <xdr:spPr>
        <a:xfrm flipH="1">
          <a:off x="1411605" y="11466830"/>
          <a:ext cx="161290" cy="8077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7</xdr:row>
      <xdr:rowOff>80010</xdr:rowOff>
    </xdr:from>
    <xdr:to>
      <xdr:col>3</xdr:col>
      <xdr:colOff>1123315</xdr:colOff>
      <xdr:row>12</xdr:row>
      <xdr:rowOff>228600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162050" y="2299335"/>
          <a:ext cx="1828165" cy="133921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姓名の間は全角スペースを入力します。外字が含まれる場合は代用の漢字を入力します。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※</a:t>
          </a:r>
          <a:r>
            <a:rPr kumimoji="1" lang="ja-JP" altLang="en-US" sz="1100">
              <a:latin typeface="HG丸ｺﾞｼｯｸM-PRO"/>
              <a:ea typeface="HG丸ｺﾞｼｯｸM-PRO"/>
            </a:rPr>
            <a:t>外字作成申請書の提出が必要です。</a:t>
          </a:r>
        </a:p>
      </xdr:txBody>
    </xdr:sp>
    <xdr:clientData/>
  </xdr:twoCellAnchor>
  <xdr:twoCellAnchor>
    <xdr:from>
      <xdr:col>3</xdr:col>
      <xdr:colOff>209233</xdr:colOff>
      <xdr:row>4</xdr:row>
      <xdr:rowOff>200025</xdr:rowOff>
    </xdr:from>
    <xdr:to>
      <xdr:col>3</xdr:col>
      <xdr:colOff>530225</xdr:colOff>
      <xdr:row>7</xdr:row>
      <xdr:rowOff>80010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stCxn id="31" idx="0"/>
        </xdr:cNvCxnSpPr>
      </xdr:nvCxnSpPr>
      <xdr:spPr>
        <a:xfrm flipV="1">
          <a:off x="2076133" y="1704975"/>
          <a:ext cx="320992" cy="59436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120015</xdr:colOff>
      <xdr:row>7</xdr:row>
      <xdr:rowOff>106680</xdr:rowOff>
    </xdr:from>
    <xdr:to>
      <xdr:col>4</xdr:col>
      <xdr:colOff>1047750</xdr:colOff>
      <xdr:row>15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15640" y="2326005"/>
          <a:ext cx="927735" cy="179832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半角ｶﾀｶﾅで入力します。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姓名の間は全角スペースを入力します。</a:t>
          </a:r>
        </a:p>
      </xdr:txBody>
    </xdr:sp>
    <xdr:clientData/>
  </xdr:twoCellAnchor>
  <xdr:twoCellAnchor>
    <xdr:from>
      <xdr:col>4</xdr:col>
      <xdr:colOff>561977</xdr:colOff>
      <xdr:row>4</xdr:row>
      <xdr:rowOff>208915</xdr:rowOff>
    </xdr:from>
    <xdr:to>
      <xdr:col>4</xdr:col>
      <xdr:colOff>583883</xdr:colOff>
      <xdr:row>7</xdr:row>
      <xdr:rowOff>106680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stCxn id="41" idx="0"/>
        </xdr:cNvCxnSpPr>
      </xdr:nvCxnSpPr>
      <xdr:spPr>
        <a:xfrm flipH="1" flipV="1">
          <a:off x="3657602" y="1713865"/>
          <a:ext cx="21906" cy="61214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12065</xdr:colOff>
      <xdr:row>10</xdr:row>
      <xdr:rowOff>113665</xdr:rowOff>
    </xdr:from>
    <xdr:to>
      <xdr:col>8</xdr:col>
      <xdr:colOff>228600</xdr:colOff>
      <xdr:row>15</xdr:row>
      <xdr:rowOff>9525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250690" y="3047365"/>
          <a:ext cx="2026285" cy="10864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「～中」は省略します。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プログラムに記載する学校名です。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</a:t>
          </a:r>
          <a:r>
            <a:rPr kumimoji="1" lang="en-US" altLang="ja-JP" sz="1100">
              <a:latin typeface="HG丸ｺﾞｼｯｸM-PRO"/>
              <a:ea typeface="HG丸ｺﾞｼｯｸM-PRO"/>
            </a:rPr>
            <a:t>※</a:t>
          </a:r>
          <a:r>
            <a:rPr kumimoji="1" lang="ja-JP" altLang="en-US" sz="1100">
              <a:latin typeface="HG丸ｺﾞｼｯｸM-PRO"/>
              <a:ea typeface="HG丸ｺﾞｼｯｸM-PRO"/>
            </a:rPr>
            <a:t>５文字以内</a:t>
          </a:r>
        </a:p>
      </xdr:txBody>
    </xdr:sp>
    <xdr:clientData/>
  </xdr:twoCellAnchor>
  <xdr:twoCellAnchor>
    <xdr:from>
      <xdr:col>6</xdr:col>
      <xdr:colOff>542926</xdr:colOff>
      <xdr:row>4</xdr:row>
      <xdr:rowOff>228600</xdr:rowOff>
    </xdr:from>
    <xdr:to>
      <xdr:col>7</xdr:col>
      <xdr:colOff>139383</xdr:colOff>
      <xdr:row>10</xdr:row>
      <xdr:rowOff>113665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stCxn id="45" idx="0"/>
        </xdr:cNvCxnSpPr>
      </xdr:nvCxnSpPr>
      <xdr:spPr>
        <a:xfrm flipH="1" flipV="1">
          <a:off x="4781551" y="1733550"/>
          <a:ext cx="482282" cy="131381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5</xdr:row>
      <xdr:rowOff>0</xdr:rowOff>
    </xdr:from>
    <xdr:to>
      <xdr:col>7</xdr:col>
      <xdr:colOff>775335</xdr:colOff>
      <xdr:row>7</xdr:row>
      <xdr:rowOff>53975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stCxn id="52" idx="0"/>
        </xdr:cNvCxnSpPr>
      </xdr:nvCxnSpPr>
      <xdr:spPr>
        <a:xfrm flipH="1" flipV="1">
          <a:off x="5159375" y="1644650"/>
          <a:ext cx="299085" cy="530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245110</xdr:colOff>
      <xdr:row>7</xdr:row>
      <xdr:rowOff>53975</xdr:rowOff>
    </xdr:from>
    <xdr:to>
      <xdr:col>8</xdr:col>
      <xdr:colOff>380365</xdr:colOff>
      <xdr:row>9</xdr:row>
      <xdr:rowOff>203835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928235" y="2174875"/>
          <a:ext cx="947420" cy="62611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半角ｶﾀｶﾅで入力します。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9</xdr:col>
      <xdr:colOff>15240</xdr:colOff>
      <xdr:row>9</xdr:row>
      <xdr:rowOff>5715</xdr:rowOff>
    </xdr:from>
    <xdr:to>
      <xdr:col>9</xdr:col>
      <xdr:colOff>1937385</xdr:colOff>
      <xdr:row>12</xdr:row>
      <xdr:rowOff>3810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890895" y="2602865"/>
          <a:ext cx="1922145" cy="71247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「○○市立△△中学校」と入力します。賞状の作成等に使用します。</a:t>
          </a:r>
        </a:p>
      </xdr:txBody>
    </xdr:sp>
    <xdr:clientData/>
  </xdr:twoCellAnchor>
  <xdr:twoCellAnchor>
    <xdr:from>
      <xdr:col>9</xdr:col>
      <xdr:colOff>801370</xdr:colOff>
      <xdr:row>5</xdr:row>
      <xdr:rowOff>29210</xdr:rowOff>
    </xdr:from>
    <xdr:to>
      <xdr:col>9</xdr:col>
      <xdr:colOff>975995</xdr:colOff>
      <xdr:row>9</xdr:row>
      <xdr:rowOff>5715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stCxn id="55" idx="0"/>
        </xdr:cNvCxnSpPr>
      </xdr:nvCxnSpPr>
      <xdr:spPr>
        <a:xfrm flipH="1" flipV="1">
          <a:off x="6677025" y="1673860"/>
          <a:ext cx="174625" cy="92900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408305</xdr:colOff>
      <xdr:row>14</xdr:row>
      <xdr:rowOff>148590</xdr:rowOff>
    </xdr:from>
    <xdr:to>
      <xdr:col>9</xdr:col>
      <xdr:colOff>2209165</xdr:colOff>
      <xdr:row>18</xdr:row>
      <xdr:rowOff>134620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283960" y="3936365"/>
          <a:ext cx="1800860" cy="9385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外字が含まれる場合のみ○を入力します。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※</a:t>
          </a:r>
          <a:r>
            <a:rPr kumimoji="1" lang="ja-JP" altLang="en-US" sz="1100">
              <a:latin typeface="HG丸ｺﾞｼｯｸM-PRO"/>
              <a:ea typeface="HG丸ｺﾞｼｯｸM-PRO"/>
            </a:rPr>
            <a:t>外字作成申請書の提出が必要です。</a:t>
          </a:r>
        </a:p>
      </xdr:txBody>
    </xdr:sp>
    <xdr:clientData/>
  </xdr:twoCellAnchor>
  <xdr:twoCellAnchor>
    <xdr:from>
      <xdr:col>9</xdr:col>
      <xdr:colOff>2209165</xdr:colOff>
      <xdr:row>10</xdr:row>
      <xdr:rowOff>180975</xdr:rowOff>
    </xdr:from>
    <xdr:to>
      <xdr:col>10</xdr:col>
      <xdr:colOff>209550</xdr:colOff>
      <xdr:row>16</xdr:row>
      <xdr:rowOff>168275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 flipV="1">
          <a:off x="8084820" y="3016250"/>
          <a:ext cx="209550" cy="14160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2209165</xdr:colOff>
      <xdr:row>4</xdr:row>
      <xdr:rowOff>170180</xdr:rowOff>
    </xdr:from>
    <xdr:to>
      <xdr:col>11</xdr:col>
      <xdr:colOff>251460</xdr:colOff>
      <xdr:row>5</xdr:row>
      <xdr:rowOff>142875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stCxn id="68" idx="0"/>
        </xdr:cNvCxnSpPr>
      </xdr:nvCxnSpPr>
      <xdr:spPr>
        <a:xfrm flipV="1">
          <a:off x="8084820" y="1576705"/>
          <a:ext cx="714375" cy="2108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1341120</xdr:colOff>
      <xdr:row>5</xdr:row>
      <xdr:rowOff>142875</xdr:rowOff>
    </xdr:from>
    <xdr:to>
      <xdr:col>11</xdr:col>
      <xdr:colOff>216535</xdr:colOff>
      <xdr:row>8</xdr:row>
      <xdr:rowOff>159385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216775" y="1787525"/>
          <a:ext cx="1547495" cy="730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リレーにも登録する場合のみ○を入力します。</a:t>
          </a:r>
        </a:p>
      </xdr:txBody>
    </xdr:sp>
    <xdr:clientData/>
  </xdr:twoCellAnchor>
  <xdr:twoCellAnchor>
    <xdr:from>
      <xdr:col>12</xdr:col>
      <xdr:colOff>311150</xdr:colOff>
      <xdr:row>6</xdr:row>
      <xdr:rowOff>85724</xdr:rowOff>
    </xdr:from>
    <xdr:to>
      <xdr:col>13</xdr:col>
      <xdr:colOff>361950</xdr:colOff>
      <xdr:row>15</xdr:row>
      <xdr:rowOff>238124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350500" y="2066924"/>
          <a:ext cx="774700" cy="22955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すべて半角で入力します。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</a:t>
          </a:r>
          <a:r>
            <a:rPr kumimoji="1" lang="ja-JP" altLang="en-US" sz="1100">
              <a:latin typeface="HG丸ｺﾞｼｯｸM-PRO"/>
              <a:ea typeface="HG丸ｺﾞｼｯｸM-PRO"/>
            </a:rPr>
            <a:t>なし⇒</a:t>
          </a:r>
          <a:r>
            <a:rPr kumimoji="1" lang="en-US" altLang="ja-JP" sz="1100">
              <a:latin typeface="HG丸ｺﾞｼｯｸM-PRO"/>
              <a:ea typeface="HG丸ｺﾞｼｯｸM-PRO"/>
            </a:rPr>
            <a:t>0.0</a:t>
          </a: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</a:t>
          </a:r>
          <a:r>
            <a:rPr kumimoji="1" lang="ja-JP" altLang="en-US" sz="1100">
              <a:latin typeface="HG丸ｺﾞｼｯｸM-PRO"/>
              <a:ea typeface="HG丸ｺﾞｼｯｸM-PRO"/>
            </a:rPr>
            <a:t>追風⇒</a:t>
          </a:r>
          <a:r>
            <a:rPr kumimoji="1" lang="en-US" altLang="ja-JP" sz="1100">
              <a:latin typeface="HG丸ｺﾞｼｯｸM-PRO"/>
              <a:ea typeface="HG丸ｺﾞｼｯｸM-PRO"/>
            </a:rPr>
            <a:t>+1.1</a:t>
          </a: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</a:t>
          </a:r>
          <a:r>
            <a:rPr kumimoji="1" lang="ja-JP" altLang="en-US" sz="1100">
              <a:latin typeface="HG丸ｺﾞｼｯｸM-PRO"/>
              <a:ea typeface="HG丸ｺﾞｼｯｸM-PRO"/>
            </a:rPr>
            <a:t>向風⇒</a:t>
          </a:r>
          <a:r>
            <a:rPr kumimoji="1" lang="en-US" altLang="ja-JP" sz="1100">
              <a:latin typeface="HG丸ｺﾞｼｯｸM-PRO"/>
              <a:ea typeface="HG丸ｺﾞｼｯｸM-PRO"/>
            </a:rPr>
            <a:t>-0.5</a:t>
          </a:r>
        </a:p>
      </xdr:txBody>
    </xdr:sp>
    <xdr:clientData/>
  </xdr:twoCellAnchor>
  <xdr:twoCellAnchor>
    <xdr:from>
      <xdr:col>11</xdr:col>
      <xdr:colOff>586105</xdr:colOff>
      <xdr:row>5</xdr:row>
      <xdr:rowOff>9526</xdr:rowOff>
    </xdr:from>
    <xdr:to>
      <xdr:col>12</xdr:col>
      <xdr:colOff>276225</xdr:colOff>
      <xdr:row>19</xdr:row>
      <xdr:rowOff>19050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stCxn id="75" idx="0"/>
        </xdr:cNvCxnSpPr>
      </xdr:nvCxnSpPr>
      <xdr:spPr>
        <a:xfrm flipV="1">
          <a:off x="9968230" y="1752601"/>
          <a:ext cx="347345" cy="334327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22225</xdr:colOff>
      <xdr:row>19</xdr:row>
      <xdr:rowOff>19050</xdr:rowOff>
    </xdr:from>
    <xdr:to>
      <xdr:col>13</xdr:col>
      <xdr:colOff>273685</xdr:colOff>
      <xdr:row>37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99525" y="5095875"/>
          <a:ext cx="2137410" cy="35528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すべて半角で入力します。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)12</a:t>
          </a:r>
          <a:r>
            <a:rPr kumimoji="1" lang="ja-JP" altLang="en-US" sz="1100">
              <a:latin typeface="HG丸ｺﾞｼｯｸM-PRO"/>
              <a:ea typeface="HG丸ｺﾞｼｯｸM-PRO"/>
            </a:rPr>
            <a:t>秒</a:t>
          </a:r>
          <a:r>
            <a:rPr kumimoji="1" lang="en-US" altLang="ja-JP" sz="1100">
              <a:latin typeface="HG丸ｺﾞｼｯｸM-PRO"/>
              <a:ea typeface="HG丸ｺﾞｼｯｸM-PRO"/>
            </a:rPr>
            <a:t>34</a:t>
          </a:r>
          <a:r>
            <a:rPr kumimoji="1" lang="ja-JP" altLang="en-US" sz="1100">
              <a:latin typeface="HG丸ｺﾞｼｯｸM-PRO"/>
              <a:ea typeface="HG丸ｺﾞｼｯｸM-PRO"/>
            </a:rPr>
            <a:t>⇒</a:t>
          </a:r>
          <a:r>
            <a:rPr kumimoji="1" lang="en-US" altLang="ja-JP" sz="1100">
              <a:latin typeface="HG丸ｺﾞｼｯｸM-PRO"/>
              <a:ea typeface="HG丸ｺﾞｼｯｸM-PRO"/>
            </a:rPr>
            <a:t>12.34</a:t>
          </a: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)9</a:t>
          </a:r>
          <a:r>
            <a:rPr kumimoji="1" lang="ja-JP" altLang="en-US" sz="1100">
              <a:latin typeface="HG丸ｺﾞｼｯｸM-PRO"/>
              <a:ea typeface="HG丸ｺﾞｼｯｸM-PRO"/>
            </a:rPr>
            <a:t>分</a:t>
          </a:r>
          <a:r>
            <a:rPr kumimoji="1" lang="en-US" altLang="ja-JP" sz="1100">
              <a:latin typeface="HG丸ｺﾞｼｯｸM-PRO"/>
              <a:ea typeface="HG丸ｺﾞｼｯｸM-PRO"/>
            </a:rPr>
            <a:t>12</a:t>
          </a:r>
          <a:r>
            <a:rPr kumimoji="1" lang="ja-JP" altLang="en-US" sz="1100">
              <a:latin typeface="HG丸ｺﾞｼｯｸM-PRO"/>
              <a:ea typeface="HG丸ｺﾞｼｯｸM-PRO"/>
            </a:rPr>
            <a:t>秒</a:t>
          </a:r>
          <a:r>
            <a:rPr kumimoji="1" lang="en-US" altLang="ja-JP" sz="1100">
              <a:latin typeface="HG丸ｺﾞｼｯｸM-PRO"/>
              <a:ea typeface="HG丸ｺﾞｼｯｸM-PRO"/>
            </a:rPr>
            <a:t>34</a:t>
          </a:r>
          <a:r>
            <a:rPr kumimoji="1" lang="ja-JP" altLang="en-US" sz="1100">
              <a:latin typeface="HG丸ｺﾞｼｯｸM-PRO"/>
              <a:ea typeface="HG丸ｺﾞｼｯｸM-PRO"/>
            </a:rPr>
            <a:t>⇒</a:t>
          </a:r>
          <a:r>
            <a:rPr kumimoji="1" lang="en-US" altLang="ja-JP" sz="1100">
              <a:latin typeface="HG丸ｺﾞｼｯｸM-PRO"/>
              <a:ea typeface="HG丸ｺﾞｼｯｸM-PRO"/>
            </a:rPr>
            <a:t>9.12.34</a:t>
          </a:r>
        </a:p>
        <a:p>
          <a:r>
            <a:rPr kumimoji="1" lang="ja-JP" altLang="en-US" sz="1100">
              <a:latin typeface="HG丸ｺﾞｼｯｸM-PRO"/>
              <a:ea typeface="HG丸ｺﾞｼｯｸM-PRO"/>
            </a:rPr>
            <a:t>(例)6m30cm⇒6m30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)2345</a:t>
          </a:r>
          <a:r>
            <a:rPr kumimoji="1" lang="ja-JP" altLang="en-US" sz="1100">
              <a:latin typeface="HG丸ｺﾞｼｯｸM-PRO"/>
              <a:ea typeface="HG丸ｺﾞｼｯｸM-PRO"/>
            </a:rPr>
            <a:t>点⇒</a:t>
          </a:r>
          <a:r>
            <a:rPr kumimoji="1" lang="en-US" altLang="ja-JP" sz="1100">
              <a:latin typeface="HG丸ｺﾞｼｯｸM-PRO"/>
              <a:ea typeface="HG丸ｺﾞｼｯｸM-PRO"/>
            </a:rPr>
            <a:t>2345</a:t>
          </a:r>
        </a:p>
        <a:p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/>
              <a:ea typeface="HG丸ｺﾞｼｯｸM-PRO"/>
            </a:rPr>
            <a:t>選考の記録ではなく、公認記録（２０２６年３月からのシーズンベスト）を入力</a:t>
          </a:r>
          <a:r>
            <a:rPr kumimoji="1" lang="ja-JP" altLang="en-US" sz="1100">
              <a:latin typeface="HG丸ｺﾞｼｯｸM-PRO"/>
              <a:ea typeface="HG丸ｺﾞｼｯｸM-PRO"/>
            </a:rPr>
            <a:t>してください。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記録の良い順に第１代表、第２代表、第３代表とします。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この記録は、ランキング表に使用します。</a:t>
          </a:r>
          <a:endParaRPr kumimoji="1" lang="en-US" altLang="ja-JP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12</xdr:col>
      <xdr:colOff>698500</xdr:colOff>
      <xdr:row>5</xdr:row>
      <xdr:rowOff>11431</xdr:rowOff>
    </xdr:from>
    <xdr:to>
      <xdr:col>13</xdr:col>
      <xdr:colOff>143510</xdr:colOff>
      <xdr:row>6</xdr:row>
      <xdr:rowOff>85724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stCxn id="71" idx="0"/>
        </xdr:cNvCxnSpPr>
      </xdr:nvCxnSpPr>
      <xdr:spPr>
        <a:xfrm flipV="1">
          <a:off x="10737850" y="1754506"/>
          <a:ext cx="168910" cy="31241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113665</xdr:colOff>
      <xdr:row>0</xdr:row>
      <xdr:rowOff>231775</xdr:rowOff>
    </xdr:from>
    <xdr:to>
      <xdr:col>1</xdr:col>
      <xdr:colOff>297815</xdr:colOff>
      <xdr:row>2</xdr:row>
      <xdr:rowOff>52705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13665" y="231775"/>
          <a:ext cx="564515" cy="541655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latin typeface="HG丸ｺﾞｼｯｸM-PRO"/>
              <a:ea typeface="HG丸ｺﾞｼｯｸM-PRO"/>
            </a:rPr>
            <a:t>例</a:t>
          </a:r>
        </a:p>
      </xdr:txBody>
    </xdr:sp>
    <xdr:clientData/>
  </xdr:twoCellAnchor>
  <xdr:twoCellAnchor>
    <xdr:from>
      <xdr:col>7</xdr:col>
      <xdr:colOff>727710</xdr:colOff>
      <xdr:row>73</xdr:row>
      <xdr:rowOff>78740</xdr:rowOff>
    </xdr:from>
    <xdr:to>
      <xdr:col>9</xdr:col>
      <xdr:colOff>2193925</xdr:colOff>
      <xdr:row>78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10835" y="17201515"/>
          <a:ext cx="2658745" cy="1111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四種競技については、申込の得点をマークしたときの種目別記録を入力してください。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ナンバーカード、選手氏名は自動で表示されます。</a:t>
          </a:r>
          <a:endParaRPr kumimoji="1" lang="en-US" altLang="ja-JP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9</xdr:col>
      <xdr:colOff>2193925</xdr:colOff>
      <xdr:row>73</xdr:row>
      <xdr:rowOff>168275</xdr:rowOff>
    </xdr:from>
    <xdr:to>
      <xdr:col>10</xdr:col>
      <xdr:colOff>168275</xdr:colOff>
      <xdr:row>75</xdr:row>
      <xdr:rowOff>156845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stCxn id="25" idx="3"/>
        </xdr:cNvCxnSpPr>
      </xdr:nvCxnSpPr>
      <xdr:spPr>
        <a:xfrm flipV="1">
          <a:off x="8069580" y="17291050"/>
          <a:ext cx="183515" cy="4648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49</xdr:row>
      <xdr:rowOff>122555</xdr:rowOff>
    </xdr:from>
    <xdr:to>
      <xdr:col>2</xdr:col>
      <xdr:colOff>526415</xdr:colOff>
      <xdr:row>50</xdr:row>
      <xdr:rowOff>172085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268730" y="11530330"/>
          <a:ext cx="297815" cy="28765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564515</xdr:colOff>
      <xdr:row>79</xdr:row>
      <xdr:rowOff>144780</xdr:rowOff>
    </xdr:from>
    <xdr:to>
      <xdr:col>9</xdr:col>
      <xdr:colOff>2030095</xdr:colOff>
      <xdr:row>82</xdr:row>
      <xdr:rowOff>145415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47640" y="18696305"/>
          <a:ext cx="2658110" cy="71501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アスリートビブス・氏名は、上表の一覧表に入力されたものが自動で反映されます。</a:t>
          </a:r>
          <a:endParaRPr kumimoji="1" lang="en-US" altLang="ja-JP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9</xdr:col>
      <xdr:colOff>2047240</xdr:colOff>
      <xdr:row>75</xdr:row>
      <xdr:rowOff>133350</xdr:rowOff>
    </xdr:from>
    <xdr:to>
      <xdr:col>12</xdr:col>
      <xdr:colOff>228600</xdr:colOff>
      <xdr:row>80</xdr:row>
      <xdr:rowOff>222885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7922895" y="17732375"/>
          <a:ext cx="1456055" cy="128016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2021205</xdr:colOff>
      <xdr:row>75</xdr:row>
      <xdr:rowOff>165100</xdr:rowOff>
    </xdr:from>
    <xdr:to>
      <xdr:col>11</xdr:col>
      <xdr:colOff>139700</xdr:colOff>
      <xdr:row>81</xdr:row>
      <xdr:rowOff>635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7896860" y="17764125"/>
          <a:ext cx="790575" cy="12642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5"/>
  <sheetViews>
    <sheetView showGridLines="0" tabSelected="1" view="pageBreakPreview" zoomScaleSheetLayoutView="100" workbookViewId="0">
      <pane ySplit="4" topLeftCell="A5" activePane="bottomLeft" state="frozen"/>
      <selection activeCell="R8" sqref="R8"/>
      <selection pane="bottomLeft" sqref="A1:J1"/>
    </sheetView>
  </sheetViews>
  <sheetFormatPr defaultColWidth="7.46484375" defaultRowHeight="12.75"/>
  <cols>
    <col min="1" max="1" width="5.46484375" style="1" customWidth="1"/>
    <col min="2" max="3" width="9.46484375" style="1" customWidth="1"/>
    <col min="4" max="4" width="16.1328125" style="1" customWidth="1"/>
    <col min="5" max="6" width="15" style="1" customWidth="1"/>
    <col min="7" max="7" width="11.6640625" style="1" customWidth="1"/>
    <col min="8" max="8" width="12.1328125" style="1" customWidth="1"/>
    <col min="9" max="9" width="5.46484375" style="1" customWidth="1"/>
    <col min="10" max="10" width="31.6640625" style="1" customWidth="1"/>
    <col min="11" max="11" width="6.6640625" style="1" customWidth="1"/>
    <col min="12" max="12" width="8.6640625" style="1" customWidth="1"/>
    <col min="13" max="13" width="9.46484375" style="1" customWidth="1"/>
    <col min="14" max="14" width="5.6640625" style="1" customWidth="1"/>
    <col min="15" max="15" width="7.46484375" style="1" hidden="1" customWidth="1"/>
    <col min="16" max="16" width="3.46484375" style="1" hidden="1" customWidth="1"/>
    <col min="17" max="17" width="7.46484375" style="1" hidden="1" customWidth="1"/>
    <col min="18" max="16384" width="7.46484375" style="1"/>
  </cols>
  <sheetData>
    <row r="1" spans="1:17" ht="32.65">
      <c r="A1" s="221" t="s">
        <v>156</v>
      </c>
      <c r="B1" s="221"/>
      <c r="C1" s="221"/>
      <c r="D1" s="221"/>
      <c r="E1" s="221"/>
      <c r="F1" s="221"/>
      <c r="G1" s="221"/>
      <c r="H1" s="221"/>
      <c r="I1" s="221"/>
      <c r="J1" s="222"/>
      <c r="K1" s="44" t="s">
        <v>51</v>
      </c>
      <c r="L1" s="52" t="s">
        <v>48</v>
      </c>
    </row>
    <row r="2" spans="1:17" ht="32.65">
      <c r="A2" s="221" t="s">
        <v>53</v>
      </c>
      <c r="B2" s="221"/>
      <c r="C2" s="221"/>
      <c r="D2" s="221"/>
      <c r="E2" s="221"/>
      <c r="F2" s="221"/>
      <c r="G2" s="221"/>
      <c r="H2" s="221"/>
      <c r="I2" s="221"/>
      <c r="J2" s="222"/>
      <c r="K2" s="45">
        <v>15</v>
      </c>
      <c r="L2" s="53" t="str">
        <f>IF(K2="","",VLOOKUP(K2,P5:Q12,2))</f>
        <v>山梨</v>
      </c>
    </row>
    <row r="3" spans="1:17" ht="18" customHeight="1"/>
    <row r="4" spans="1:17" ht="36" customHeight="1">
      <c r="A4" s="3" t="s">
        <v>2</v>
      </c>
      <c r="B4" s="11" t="s">
        <v>5</v>
      </c>
      <c r="C4" s="11" t="s">
        <v>16</v>
      </c>
      <c r="D4" s="11" t="s">
        <v>3</v>
      </c>
      <c r="E4" s="11" t="s">
        <v>18</v>
      </c>
      <c r="F4" s="11" t="s">
        <v>162</v>
      </c>
      <c r="G4" s="34" t="s">
        <v>153</v>
      </c>
      <c r="H4" s="34" t="s">
        <v>154</v>
      </c>
      <c r="I4" s="11" t="s">
        <v>15</v>
      </c>
      <c r="J4" s="11" t="s">
        <v>155</v>
      </c>
      <c r="K4" s="34" t="s">
        <v>61</v>
      </c>
      <c r="L4" s="34" t="s">
        <v>47</v>
      </c>
      <c r="M4" s="11" t="s">
        <v>13</v>
      </c>
      <c r="N4" s="79" t="s">
        <v>9</v>
      </c>
    </row>
    <row r="5" spans="1:17" ht="18.75" customHeight="1">
      <c r="A5" s="4" t="s">
        <v>28</v>
      </c>
      <c r="B5" s="12" t="s">
        <v>19</v>
      </c>
      <c r="C5" s="12">
        <f>IF($K$2="","",$K$2*100+1)</f>
        <v>1501</v>
      </c>
      <c r="D5" s="24" t="s">
        <v>157</v>
      </c>
      <c r="E5" s="24" t="s">
        <v>158</v>
      </c>
      <c r="F5" s="195"/>
      <c r="G5" s="24" t="s">
        <v>159</v>
      </c>
      <c r="H5" s="24" t="s">
        <v>160</v>
      </c>
      <c r="I5" s="12">
        <v>1</v>
      </c>
      <c r="J5" s="24" t="s">
        <v>161</v>
      </c>
      <c r="K5" s="24"/>
      <c r="L5" s="54" t="s">
        <v>74</v>
      </c>
      <c r="M5" s="70" t="s">
        <v>149</v>
      </c>
      <c r="N5" s="80" t="s">
        <v>150</v>
      </c>
      <c r="P5" s="1">
        <v>8</v>
      </c>
      <c r="Q5" s="1" t="s">
        <v>36</v>
      </c>
    </row>
    <row r="6" spans="1:17" ht="18.75" customHeight="1">
      <c r="A6" s="5" t="s">
        <v>28</v>
      </c>
      <c r="B6" s="13" t="s">
        <v>19</v>
      </c>
      <c r="C6" s="13"/>
      <c r="D6" s="22"/>
      <c r="E6" s="22"/>
      <c r="F6" s="196"/>
      <c r="G6" s="22"/>
      <c r="H6" s="22"/>
      <c r="I6" s="13"/>
      <c r="J6" s="22"/>
      <c r="K6" s="28"/>
      <c r="L6" s="55"/>
      <c r="M6" s="71"/>
      <c r="N6" s="81"/>
      <c r="P6" s="1">
        <v>9</v>
      </c>
      <c r="Q6" s="1" t="s">
        <v>55</v>
      </c>
    </row>
    <row r="7" spans="1:17" ht="18.75" customHeight="1">
      <c r="A7" s="6" t="s">
        <v>28</v>
      </c>
      <c r="B7" s="14" t="s">
        <v>19</v>
      </c>
      <c r="C7" s="14"/>
      <c r="D7" s="23"/>
      <c r="E7" s="23"/>
      <c r="F7" s="197"/>
      <c r="G7" s="23"/>
      <c r="H7" s="23"/>
      <c r="I7" s="14"/>
      <c r="J7" s="23"/>
      <c r="K7" s="29"/>
      <c r="L7" s="56"/>
      <c r="M7" s="72"/>
      <c r="N7" s="82"/>
      <c r="P7" s="1">
        <v>10</v>
      </c>
      <c r="Q7" s="1" t="s">
        <v>50</v>
      </c>
    </row>
    <row r="8" spans="1:17" ht="18.75" customHeight="1">
      <c r="A8" s="4" t="s">
        <v>30</v>
      </c>
      <c r="B8" s="12" t="s">
        <v>19</v>
      </c>
      <c r="C8" s="12"/>
      <c r="D8" s="25"/>
      <c r="E8" s="25"/>
      <c r="F8" s="198"/>
      <c r="G8" s="25"/>
      <c r="H8" s="25"/>
      <c r="I8" s="12"/>
      <c r="J8" s="25"/>
      <c r="K8" s="27"/>
      <c r="L8" s="57"/>
      <c r="M8" s="73"/>
      <c r="N8" s="83"/>
      <c r="P8" s="1">
        <v>11</v>
      </c>
      <c r="Q8" s="1" t="s">
        <v>52</v>
      </c>
    </row>
    <row r="9" spans="1:17" ht="18.75" customHeight="1">
      <c r="A9" s="5" t="s">
        <v>30</v>
      </c>
      <c r="B9" s="13" t="s">
        <v>19</v>
      </c>
      <c r="C9" s="13"/>
      <c r="D9" s="22"/>
      <c r="E9" s="22"/>
      <c r="F9" s="196"/>
      <c r="G9" s="22"/>
      <c r="H9" s="22"/>
      <c r="I9" s="13"/>
      <c r="J9" s="22"/>
      <c r="K9" s="28"/>
      <c r="L9" s="55"/>
      <c r="M9" s="71"/>
      <c r="N9" s="81"/>
      <c r="P9" s="1">
        <v>12</v>
      </c>
      <c r="Q9" s="1" t="s">
        <v>56</v>
      </c>
    </row>
    <row r="10" spans="1:17" ht="18.75" customHeight="1">
      <c r="A10" s="6" t="s">
        <v>30</v>
      </c>
      <c r="B10" s="14" t="s">
        <v>19</v>
      </c>
      <c r="C10" s="14"/>
      <c r="D10" s="23"/>
      <c r="E10" s="23"/>
      <c r="F10" s="197"/>
      <c r="G10" s="23"/>
      <c r="H10" s="23"/>
      <c r="I10" s="14"/>
      <c r="J10" s="23"/>
      <c r="K10" s="29"/>
      <c r="L10" s="56"/>
      <c r="M10" s="72"/>
      <c r="N10" s="82"/>
      <c r="P10" s="1">
        <v>13</v>
      </c>
      <c r="Q10" s="1" t="s">
        <v>58</v>
      </c>
    </row>
    <row r="11" spans="1:17" ht="18.75" customHeight="1">
      <c r="A11" s="4" t="s">
        <v>32</v>
      </c>
      <c r="B11" s="12" t="s">
        <v>19</v>
      </c>
      <c r="C11" s="12"/>
      <c r="D11" s="25"/>
      <c r="E11" s="25"/>
      <c r="F11" s="198"/>
      <c r="G11" s="25"/>
      <c r="H11" s="25"/>
      <c r="I11" s="12"/>
      <c r="J11" s="25"/>
      <c r="K11" s="27" t="s">
        <v>74</v>
      </c>
      <c r="L11" s="57"/>
      <c r="M11" s="73"/>
      <c r="N11" s="83"/>
      <c r="P11" s="1">
        <v>14</v>
      </c>
      <c r="Q11" s="1" t="s">
        <v>6</v>
      </c>
    </row>
    <row r="12" spans="1:17" ht="18.75" customHeight="1">
      <c r="A12" s="5" t="s">
        <v>32</v>
      </c>
      <c r="B12" s="13" t="s">
        <v>19</v>
      </c>
      <c r="C12" s="13"/>
      <c r="D12" s="22"/>
      <c r="E12" s="22"/>
      <c r="F12" s="196"/>
      <c r="G12" s="22"/>
      <c r="H12" s="22"/>
      <c r="I12" s="13"/>
      <c r="J12" s="22"/>
      <c r="K12" s="28"/>
      <c r="L12" s="55"/>
      <c r="M12" s="71"/>
      <c r="N12" s="81"/>
      <c r="P12" s="1">
        <v>15</v>
      </c>
      <c r="Q12" s="1" t="s">
        <v>54</v>
      </c>
    </row>
    <row r="13" spans="1:17" ht="18.75" customHeight="1">
      <c r="A13" s="6" t="s">
        <v>32</v>
      </c>
      <c r="B13" s="14" t="s">
        <v>19</v>
      </c>
      <c r="C13" s="14"/>
      <c r="D13" s="23"/>
      <c r="E13" s="23"/>
      <c r="F13" s="197"/>
      <c r="G13" s="23"/>
      <c r="H13" s="23"/>
      <c r="I13" s="14"/>
      <c r="J13" s="23"/>
      <c r="K13" s="29"/>
      <c r="L13" s="56"/>
      <c r="M13" s="72"/>
      <c r="N13" s="82"/>
    </row>
    <row r="14" spans="1:17" ht="18.75" customHeight="1">
      <c r="A14" s="4" t="s">
        <v>26</v>
      </c>
      <c r="B14" s="12" t="s">
        <v>37</v>
      </c>
      <c r="C14" s="12"/>
      <c r="D14" s="25"/>
      <c r="E14" s="25"/>
      <c r="F14" s="198"/>
      <c r="G14" s="25"/>
      <c r="H14" s="25"/>
      <c r="I14" s="38"/>
      <c r="J14" s="25"/>
      <c r="K14" s="27"/>
      <c r="L14" s="57"/>
      <c r="M14" s="73"/>
      <c r="N14" s="83"/>
    </row>
    <row r="15" spans="1:17" ht="18.75" customHeight="1">
      <c r="A15" s="5" t="s">
        <v>26</v>
      </c>
      <c r="B15" s="13" t="s">
        <v>37</v>
      </c>
      <c r="C15" s="13" t="str">
        <f t="shared" ref="C15:C40" si="0">IF(C14="","",C14+1)</f>
        <v/>
      </c>
      <c r="D15" s="22"/>
      <c r="E15" s="22"/>
      <c r="F15" s="196"/>
      <c r="G15" s="22"/>
      <c r="H15" s="22"/>
      <c r="I15" s="39"/>
      <c r="J15" s="22"/>
      <c r="K15" s="28"/>
      <c r="L15" s="55"/>
      <c r="M15" s="71"/>
      <c r="N15" s="81"/>
    </row>
    <row r="16" spans="1:17" ht="18.75" customHeight="1">
      <c r="A16" s="6" t="s">
        <v>26</v>
      </c>
      <c r="B16" s="14" t="s">
        <v>37</v>
      </c>
      <c r="C16" s="14" t="str">
        <f t="shared" si="0"/>
        <v/>
      </c>
      <c r="D16" s="23"/>
      <c r="E16" s="23"/>
      <c r="F16" s="197"/>
      <c r="G16" s="23"/>
      <c r="H16" s="23"/>
      <c r="I16" s="40"/>
      <c r="J16" s="23"/>
      <c r="K16" s="29"/>
      <c r="L16" s="56"/>
      <c r="M16" s="72"/>
      <c r="N16" s="82"/>
    </row>
    <row r="17" spans="1:14" ht="18.75" customHeight="1">
      <c r="A17" s="4" t="s">
        <v>26</v>
      </c>
      <c r="B17" s="12" t="s">
        <v>39</v>
      </c>
      <c r="C17" s="12" t="str">
        <f t="shared" si="0"/>
        <v/>
      </c>
      <c r="D17" s="25"/>
      <c r="E17" s="25"/>
      <c r="F17" s="198"/>
      <c r="G17" s="25"/>
      <c r="H17" s="25"/>
      <c r="I17" s="38"/>
      <c r="J17" s="25"/>
      <c r="K17" s="27"/>
      <c r="L17" s="57"/>
      <c r="M17" s="73"/>
      <c r="N17" s="84"/>
    </row>
    <row r="18" spans="1:14" ht="18.75" customHeight="1">
      <c r="A18" s="5" t="s">
        <v>26</v>
      </c>
      <c r="B18" s="13" t="s">
        <v>39</v>
      </c>
      <c r="C18" s="13" t="str">
        <f t="shared" si="0"/>
        <v/>
      </c>
      <c r="D18" s="22"/>
      <c r="E18" s="22"/>
      <c r="F18" s="196"/>
      <c r="G18" s="22"/>
      <c r="H18" s="22"/>
      <c r="I18" s="39"/>
      <c r="J18" s="22"/>
      <c r="K18" s="28"/>
      <c r="L18" s="55"/>
      <c r="M18" s="71"/>
      <c r="N18" s="85"/>
    </row>
    <row r="19" spans="1:14" ht="18.75" customHeight="1">
      <c r="A19" s="6" t="s">
        <v>26</v>
      </c>
      <c r="B19" s="14" t="s">
        <v>39</v>
      </c>
      <c r="C19" s="14" t="str">
        <f t="shared" si="0"/>
        <v/>
      </c>
      <c r="D19" s="23"/>
      <c r="E19" s="23"/>
      <c r="F19" s="197"/>
      <c r="G19" s="23"/>
      <c r="H19" s="23"/>
      <c r="I19" s="40"/>
      <c r="J19" s="23"/>
      <c r="K19" s="29"/>
      <c r="L19" s="56"/>
      <c r="M19" s="72"/>
      <c r="N19" s="86"/>
    </row>
    <row r="20" spans="1:14" ht="18.75" customHeight="1">
      <c r="A20" s="4" t="s">
        <v>26</v>
      </c>
      <c r="B20" s="12" t="s">
        <v>40</v>
      </c>
      <c r="C20" s="12" t="str">
        <f t="shared" si="0"/>
        <v/>
      </c>
      <c r="D20" s="25"/>
      <c r="E20" s="25"/>
      <c r="F20" s="198"/>
      <c r="G20" s="25"/>
      <c r="H20" s="25"/>
      <c r="I20" s="38"/>
      <c r="J20" s="25"/>
      <c r="K20" s="27"/>
      <c r="L20" s="57"/>
      <c r="M20" s="73"/>
      <c r="N20" s="84"/>
    </row>
    <row r="21" spans="1:14" ht="18.75" customHeight="1">
      <c r="A21" s="5" t="s">
        <v>26</v>
      </c>
      <c r="B21" s="13" t="s">
        <v>40</v>
      </c>
      <c r="C21" s="13" t="str">
        <f t="shared" si="0"/>
        <v/>
      </c>
      <c r="D21" s="22"/>
      <c r="E21" s="22"/>
      <c r="F21" s="196"/>
      <c r="G21" s="22"/>
      <c r="H21" s="22"/>
      <c r="I21" s="39"/>
      <c r="J21" s="22"/>
      <c r="K21" s="28"/>
      <c r="L21" s="55"/>
      <c r="M21" s="71"/>
      <c r="N21" s="85"/>
    </row>
    <row r="22" spans="1:14" ht="18.75" customHeight="1">
      <c r="A22" s="7" t="s">
        <v>26</v>
      </c>
      <c r="B22" s="15" t="s">
        <v>40</v>
      </c>
      <c r="C22" s="15" t="str">
        <f t="shared" si="0"/>
        <v/>
      </c>
      <c r="D22" s="26"/>
      <c r="E22" s="26"/>
      <c r="F22" s="199"/>
      <c r="G22" s="26"/>
      <c r="H22" s="26"/>
      <c r="I22" s="41"/>
      <c r="J22" s="26"/>
      <c r="K22" s="46"/>
      <c r="L22" s="58"/>
      <c r="M22" s="74"/>
      <c r="N22" s="87"/>
    </row>
    <row r="23" spans="1:14" ht="18.75" hidden="1" customHeight="1">
      <c r="A23" s="4" t="s">
        <v>28</v>
      </c>
      <c r="B23" s="12" t="s">
        <v>41</v>
      </c>
      <c r="C23" s="12" t="str">
        <f t="shared" si="0"/>
        <v/>
      </c>
      <c r="D23" s="25"/>
      <c r="E23" s="25"/>
      <c r="F23" s="198"/>
      <c r="G23" s="25"/>
      <c r="H23" s="25"/>
      <c r="I23" s="12"/>
      <c r="J23" s="25"/>
      <c r="K23" s="27"/>
      <c r="L23" s="57"/>
      <c r="M23" s="73"/>
      <c r="N23" s="84"/>
    </row>
    <row r="24" spans="1:14" ht="18.75" hidden="1" customHeight="1">
      <c r="A24" s="5" t="s">
        <v>28</v>
      </c>
      <c r="B24" s="13" t="s">
        <v>41</v>
      </c>
      <c r="C24" s="13" t="str">
        <f t="shared" si="0"/>
        <v/>
      </c>
      <c r="D24" s="22"/>
      <c r="E24" s="22"/>
      <c r="F24" s="196"/>
      <c r="G24" s="22"/>
      <c r="H24" s="22"/>
      <c r="I24" s="13"/>
      <c r="J24" s="22"/>
      <c r="K24" s="28"/>
      <c r="L24" s="55"/>
      <c r="M24" s="71"/>
      <c r="N24" s="85"/>
    </row>
    <row r="25" spans="1:14" ht="18.75" hidden="1" customHeight="1">
      <c r="A25" s="6" t="s">
        <v>28</v>
      </c>
      <c r="B25" s="14" t="s">
        <v>41</v>
      </c>
      <c r="C25" s="14" t="str">
        <f t="shared" si="0"/>
        <v/>
      </c>
      <c r="D25" s="23"/>
      <c r="E25" s="23"/>
      <c r="F25" s="197"/>
      <c r="G25" s="23"/>
      <c r="H25" s="23"/>
      <c r="I25" s="14"/>
      <c r="J25" s="23"/>
      <c r="K25" s="29"/>
      <c r="L25" s="56"/>
      <c r="M25" s="72"/>
      <c r="N25" s="86"/>
    </row>
    <row r="26" spans="1:14" ht="18.75" customHeight="1">
      <c r="A26" s="4" t="s">
        <v>26</v>
      </c>
      <c r="B26" s="12" t="s">
        <v>41</v>
      </c>
      <c r="C26" s="12" t="str">
        <f t="shared" si="0"/>
        <v/>
      </c>
      <c r="D26" s="25"/>
      <c r="E26" s="25"/>
      <c r="F26" s="198"/>
      <c r="G26" s="25"/>
      <c r="H26" s="25"/>
      <c r="I26" s="38"/>
      <c r="J26" s="25"/>
      <c r="K26" s="27"/>
      <c r="L26" s="57"/>
      <c r="M26" s="73"/>
      <c r="N26" s="84"/>
    </row>
    <row r="27" spans="1:14" ht="18.75" customHeight="1">
      <c r="A27" s="5" t="s">
        <v>26</v>
      </c>
      <c r="B27" s="13" t="s">
        <v>41</v>
      </c>
      <c r="C27" s="13" t="str">
        <f t="shared" si="0"/>
        <v/>
      </c>
      <c r="D27" s="22"/>
      <c r="E27" s="22"/>
      <c r="F27" s="196"/>
      <c r="G27" s="22"/>
      <c r="H27" s="22"/>
      <c r="I27" s="39"/>
      <c r="J27" s="22"/>
      <c r="K27" s="28"/>
      <c r="L27" s="55"/>
      <c r="M27" s="71"/>
      <c r="N27" s="85"/>
    </row>
    <row r="28" spans="1:14" ht="18.75" customHeight="1">
      <c r="A28" s="6" t="s">
        <v>26</v>
      </c>
      <c r="B28" s="14" t="s">
        <v>41</v>
      </c>
      <c r="C28" s="14" t="str">
        <f t="shared" si="0"/>
        <v/>
      </c>
      <c r="D28" s="23"/>
      <c r="E28" s="23"/>
      <c r="F28" s="197"/>
      <c r="G28" s="23"/>
      <c r="H28" s="23"/>
      <c r="I28" s="40"/>
      <c r="J28" s="23"/>
      <c r="K28" s="29"/>
      <c r="L28" s="56"/>
      <c r="M28" s="72"/>
      <c r="N28" s="86"/>
    </row>
    <row r="29" spans="1:14" ht="18.75" customHeight="1">
      <c r="A29" s="4" t="s">
        <v>26</v>
      </c>
      <c r="B29" s="12" t="s">
        <v>42</v>
      </c>
      <c r="C29" s="12" t="str">
        <f t="shared" si="0"/>
        <v/>
      </c>
      <c r="D29" s="25"/>
      <c r="E29" s="25"/>
      <c r="F29" s="198"/>
      <c r="G29" s="25"/>
      <c r="H29" s="25"/>
      <c r="I29" s="38"/>
      <c r="J29" s="25"/>
      <c r="K29" s="27"/>
      <c r="L29" s="57"/>
      <c r="M29" s="73"/>
      <c r="N29" s="84"/>
    </row>
    <row r="30" spans="1:14" ht="18.75" customHeight="1">
      <c r="A30" s="5" t="s">
        <v>26</v>
      </c>
      <c r="B30" s="13" t="s">
        <v>42</v>
      </c>
      <c r="C30" s="13" t="str">
        <f t="shared" si="0"/>
        <v/>
      </c>
      <c r="D30" s="22"/>
      <c r="E30" s="22"/>
      <c r="F30" s="196"/>
      <c r="G30" s="22"/>
      <c r="H30" s="22"/>
      <c r="I30" s="39"/>
      <c r="J30" s="22"/>
      <c r="K30" s="28"/>
      <c r="L30" s="55"/>
      <c r="M30" s="71"/>
      <c r="N30" s="85"/>
    </row>
    <row r="31" spans="1:14" ht="18.75" customHeight="1">
      <c r="A31" s="6" t="s">
        <v>26</v>
      </c>
      <c r="B31" s="14" t="s">
        <v>42</v>
      </c>
      <c r="C31" s="14" t="str">
        <f t="shared" si="0"/>
        <v/>
      </c>
      <c r="D31" s="23"/>
      <c r="E31" s="23"/>
      <c r="F31" s="197"/>
      <c r="G31" s="23"/>
      <c r="H31" s="23"/>
      <c r="I31" s="40"/>
      <c r="J31" s="23"/>
      <c r="K31" s="29"/>
      <c r="L31" s="56"/>
      <c r="M31" s="72"/>
      <c r="N31" s="86"/>
    </row>
    <row r="32" spans="1:14" ht="18.75" customHeight="1">
      <c r="A32" s="4" t="s">
        <v>26</v>
      </c>
      <c r="B32" s="12" t="s">
        <v>43</v>
      </c>
      <c r="C32" s="12" t="str">
        <f t="shared" si="0"/>
        <v/>
      </c>
      <c r="D32" s="25"/>
      <c r="E32" s="25"/>
      <c r="F32" s="198"/>
      <c r="G32" s="25"/>
      <c r="H32" s="25"/>
      <c r="I32" s="38"/>
      <c r="J32" s="25"/>
      <c r="K32" s="27"/>
      <c r="L32" s="57"/>
      <c r="M32" s="73"/>
      <c r="N32" s="83"/>
    </row>
    <row r="33" spans="1:14" ht="18.75" customHeight="1">
      <c r="A33" s="5" t="s">
        <v>26</v>
      </c>
      <c r="B33" s="13" t="s">
        <v>43</v>
      </c>
      <c r="C33" s="13" t="str">
        <f t="shared" si="0"/>
        <v/>
      </c>
      <c r="D33" s="22"/>
      <c r="E33" s="22"/>
      <c r="F33" s="196"/>
      <c r="G33" s="22"/>
      <c r="H33" s="22"/>
      <c r="I33" s="39"/>
      <c r="J33" s="22"/>
      <c r="K33" s="28"/>
      <c r="L33" s="55"/>
      <c r="M33" s="71"/>
      <c r="N33" s="81"/>
    </row>
    <row r="34" spans="1:14" ht="18.75" customHeight="1">
      <c r="A34" s="7" t="s">
        <v>26</v>
      </c>
      <c r="B34" s="15" t="s">
        <v>43</v>
      </c>
      <c r="C34" s="15" t="str">
        <f t="shared" si="0"/>
        <v/>
      </c>
      <c r="D34" s="26"/>
      <c r="E34" s="26"/>
      <c r="F34" s="199"/>
      <c r="G34" s="26"/>
      <c r="H34" s="26"/>
      <c r="I34" s="41"/>
      <c r="J34" s="26"/>
      <c r="K34" s="46"/>
      <c r="L34" s="58"/>
      <c r="M34" s="74"/>
      <c r="N34" s="88"/>
    </row>
    <row r="35" spans="1:14" ht="18.75" customHeight="1">
      <c r="A35" s="4" t="s">
        <v>26</v>
      </c>
      <c r="B35" s="12" t="s">
        <v>27</v>
      </c>
      <c r="C35" s="12" t="str">
        <f t="shared" si="0"/>
        <v/>
      </c>
      <c r="D35" s="25"/>
      <c r="E35" s="25"/>
      <c r="F35" s="198"/>
      <c r="G35" s="25"/>
      <c r="H35" s="25"/>
      <c r="I35" s="38"/>
      <c r="J35" s="25"/>
      <c r="K35" s="27"/>
      <c r="L35" s="57"/>
      <c r="M35" s="73"/>
      <c r="N35" s="84"/>
    </row>
    <row r="36" spans="1:14" ht="18.75" customHeight="1">
      <c r="A36" s="5" t="s">
        <v>26</v>
      </c>
      <c r="B36" s="13" t="s">
        <v>27</v>
      </c>
      <c r="C36" s="13" t="str">
        <f t="shared" si="0"/>
        <v/>
      </c>
      <c r="D36" s="22"/>
      <c r="E36" s="22"/>
      <c r="F36" s="196"/>
      <c r="G36" s="22"/>
      <c r="H36" s="22"/>
      <c r="I36" s="39"/>
      <c r="J36" s="22"/>
      <c r="K36" s="28"/>
      <c r="L36" s="55"/>
      <c r="M36" s="71"/>
      <c r="N36" s="85"/>
    </row>
    <row r="37" spans="1:14" ht="18.75" customHeight="1">
      <c r="A37" s="6" t="s">
        <v>26</v>
      </c>
      <c r="B37" s="14" t="s">
        <v>27</v>
      </c>
      <c r="C37" s="14" t="str">
        <f t="shared" si="0"/>
        <v/>
      </c>
      <c r="D37" s="23"/>
      <c r="E37" s="23"/>
      <c r="F37" s="197"/>
      <c r="G37" s="23"/>
      <c r="H37" s="23"/>
      <c r="I37" s="40"/>
      <c r="J37" s="23"/>
      <c r="K37" s="29"/>
      <c r="L37" s="56"/>
      <c r="M37" s="72"/>
      <c r="N37" s="86"/>
    </row>
    <row r="38" spans="1:14" ht="18.75" customHeight="1">
      <c r="A38" s="4" t="s">
        <v>26</v>
      </c>
      <c r="B38" s="12" t="s">
        <v>23</v>
      </c>
      <c r="C38" s="12" t="str">
        <f t="shared" si="0"/>
        <v/>
      </c>
      <c r="D38" s="25"/>
      <c r="E38" s="25"/>
      <c r="F38" s="198"/>
      <c r="G38" s="25"/>
      <c r="H38" s="25"/>
      <c r="I38" s="38"/>
      <c r="J38" s="25"/>
      <c r="K38" s="27"/>
      <c r="L38" s="57"/>
      <c r="M38" s="73"/>
      <c r="N38" s="84"/>
    </row>
    <row r="39" spans="1:14" ht="18.75" customHeight="1">
      <c r="A39" s="5" t="s">
        <v>26</v>
      </c>
      <c r="B39" s="13" t="s">
        <v>23</v>
      </c>
      <c r="C39" s="13" t="str">
        <f t="shared" si="0"/>
        <v/>
      </c>
      <c r="D39" s="22"/>
      <c r="E39" s="22"/>
      <c r="F39" s="196"/>
      <c r="G39" s="22"/>
      <c r="H39" s="22"/>
      <c r="I39" s="39"/>
      <c r="J39" s="22"/>
      <c r="K39" s="28"/>
      <c r="L39" s="55"/>
      <c r="M39" s="71"/>
      <c r="N39" s="85"/>
    </row>
    <row r="40" spans="1:14" ht="18.75" customHeight="1">
      <c r="A40" s="6" t="s">
        <v>26</v>
      </c>
      <c r="B40" s="14" t="s">
        <v>23</v>
      </c>
      <c r="C40" s="14" t="str">
        <f t="shared" si="0"/>
        <v/>
      </c>
      <c r="D40" s="23"/>
      <c r="E40" s="23"/>
      <c r="F40" s="197"/>
      <c r="G40" s="23"/>
      <c r="H40" s="23"/>
      <c r="I40" s="40"/>
      <c r="J40" s="23"/>
      <c r="K40" s="29"/>
      <c r="L40" s="56"/>
      <c r="M40" s="72"/>
      <c r="N40" s="86"/>
    </row>
    <row r="41" spans="1:14" ht="18.75" customHeight="1">
      <c r="A41" s="4" t="s">
        <v>26</v>
      </c>
      <c r="B41" s="12" t="s">
        <v>17</v>
      </c>
      <c r="C41" s="18"/>
      <c r="D41" s="27"/>
      <c r="E41" s="27"/>
      <c r="F41" s="200"/>
      <c r="G41" s="27"/>
      <c r="H41" s="27"/>
      <c r="I41" s="38"/>
      <c r="J41" s="27"/>
      <c r="K41" s="27"/>
      <c r="L41" s="57"/>
      <c r="M41" s="73"/>
      <c r="N41" s="83"/>
    </row>
    <row r="42" spans="1:14" ht="18.75" customHeight="1">
      <c r="A42" s="5" t="s">
        <v>26</v>
      </c>
      <c r="B42" s="13" t="s">
        <v>17</v>
      </c>
      <c r="C42" s="19"/>
      <c r="D42" s="28"/>
      <c r="E42" s="28"/>
      <c r="F42" s="201"/>
      <c r="G42" s="28"/>
      <c r="H42" s="28"/>
      <c r="I42" s="39"/>
      <c r="J42" s="28"/>
      <c r="K42" s="28"/>
      <c r="L42" s="55"/>
      <c r="M42" s="71"/>
      <c r="N42" s="81"/>
    </row>
    <row r="43" spans="1:14" ht="18.75" customHeight="1">
      <c r="A43" s="6" t="s">
        <v>26</v>
      </c>
      <c r="B43" s="14" t="s">
        <v>17</v>
      </c>
      <c r="C43" s="20"/>
      <c r="D43" s="29"/>
      <c r="E43" s="29"/>
      <c r="F43" s="202"/>
      <c r="G43" s="29"/>
      <c r="H43" s="29"/>
      <c r="I43" s="40"/>
      <c r="J43" s="29"/>
      <c r="K43" s="29"/>
      <c r="L43" s="56"/>
      <c r="M43" s="72"/>
      <c r="N43" s="82"/>
    </row>
    <row r="44" spans="1:14" ht="18.75" customHeight="1">
      <c r="A44" s="8" t="s">
        <v>26</v>
      </c>
      <c r="B44" s="16" t="s">
        <v>25</v>
      </c>
      <c r="C44" s="12"/>
      <c r="D44" s="25"/>
      <c r="E44" s="25"/>
      <c r="F44" s="198"/>
      <c r="G44" s="25"/>
      <c r="H44" s="25"/>
      <c r="I44" s="38"/>
      <c r="J44" s="25"/>
      <c r="K44" s="27"/>
      <c r="L44" s="57"/>
      <c r="M44" s="73"/>
      <c r="N44" s="83"/>
    </row>
    <row r="45" spans="1:14" ht="18.75" customHeight="1">
      <c r="A45" s="5" t="s">
        <v>26</v>
      </c>
      <c r="B45" s="13" t="s">
        <v>25</v>
      </c>
      <c r="C45" s="13"/>
      <c r="D45" s="22"/>
      <c r="E45" s="22"/>
      <c r="F45" s="196"/>
      <c r="G45" s="22"/>
      <c r="H45" s="22"/>
      <c r="I45" s="39"/>
      <c r="J45" s="22"/>
      <c r="K45" s="28"/>
      <c r="L45" s="55"/>
      <c r="M45" s="71"/>
      <c r="N45" s="81"/>
    </row>
    <row r="46" spans="1:14" ht="18.75" customHeight="1">
      <c r="A46" s="6" t="s">
        <v>26</v>
      </c>
      <c r="B46" s="14" t="s">
        <v>25</v>
      </c>
      <c r="C46" s="14"/>
      <c r="D46" s="23"/>
      <c r="E46" s="23"/>
      <c r="F46" s="197"/>
      <c r="G46" s="23"/>
      <c r="H46" s="23"/>
      <c r="I46" s="40"/>
      <c r="J46" s="23"/>
      <c r="K46" s="29"/>
      <c r="L46" s="56"/>
      <c r="M46" s="72"/>
      <c r="N46" s="82"/>
    </row>
    <row r="47" spans="1:14" ht="18.75" customHeight="1">
      <c r="A47" s="8" t="s">
        <v>26</v>
      </c>
      <c r="B47" s="16" t="s">
        <v>151</v>
      </c>
      <c r="C47" s="16"/>
      <c r="D47" s="21"/>
      <c r="E47" s="21"/>
      <c r="F47" s="203"/>
      <c r="G47" s="21"/>
      <c r="H47" s="21"/>
      <c r="I47" s="42"/>
      <c r="J47" s="21"/>
      <c r="K47" s="47"/>
      <c r="L47" s="59"/>
      <c r="M47" s="75"/>
      <c r="N47" s="84"/>
    </row>
    <row r="48" spans="1:14" ht="18.75" customHeight="1">
      <c r="A48" s="5" t="s">
        <v>26</v>
      </c>
      <c r="B48" s="13" t="s">
        <v>151</v>
      </c>
      <c r="C48" s="13"/>
      <c r="D48" s="22"/>
      <c r="E48" s="22"/>
      <c r="F48" s="196"/>
      <c r="G48" s="22"/>
      <c r="H48" s="22"/>
      <c r="I48" s="39"/>
      <c r="J48" s="22"/>
      <c r="K48" s="28"/>
      <c r="L48" s="55"/>
      <c r="M48" s="71"/>
      <c r="N48" s="85"/>
    </row>
    <row r="49" spans="1:14" ht="18.75" customHeight="1">
      <c r="A49" s="6" t="s">
        <v>26</v>
      </c>
      <c r="B49" s="14" t="s">
        <v>151</v>
      </c>
      <c r="C49" s="14"/>
      <c r="D49" s="23"/>
      <c r="E49" s="23"/>
      <c r="F49" s="197"/>
      <c r="G49" s="23"/>
      <c r="H49" s="23"/>
      <c r="I49" s="40"/>
      <c r="J49" s="23"/>
      <c r="K49" s="29"/>
      <c r="L49" s="56"/>
      <c r="M49" s="72"/>
      <c r="N49" s="86"/>
    </row>
    <row r="50" spans="1:14" ht="18.75" customHeight="1">
      <c r="A50" s="4" t="s">
        <v>26</v>
      </c>
      <c r="B50" s="12" t="s">
        <v>45</v>
      </c>
      <c r="C50" s="12"/>
      <c r="D50" s="25"/>
      <c r="E50" s="25"/>
      <c r="F50" s="198"/>
      <c r="G50" s="25"/>
      <c r="H50" s="25"/>
      <c r="I50" s="38"/>
      <c r="J50" s="25"/>
      <c r="K50" s="27"/>
      <c r="L50" s="57"/>
      <c r="M50" s="73"/>
      <c r="N50" s="84"/>
    </row>
    <row r="51" spans="1:14" ht="18.75" customHeight="1">
      <c r="A51" s="9" t="s">
        <v>26</v>
      </c>
      <c r="B51" s="17" t="s">
        <v>45</v>
      </c>
      <c r="C51" s="17"/>
      <c r="D51" s="30"/>
      <c r="E51" s="30"/>
      <c r="F51" s="204"/>
      <c r="G51" s="30"/>
      <c r="H51" s="30"/>
      <c r="I51" s="43"/>
      <c r="J51" s="30"/>
      <c r="K51" s="28"/>
      <c r="L51" s="55"/>
      <c r="M51" s="71"/>
      <c r="N51" s="85"/>
    </row>
    <row r="52" spans="1:14" ht="18.75" customHeight="1">
      <c r="A52" s="6" t="s">
        <v>26</v>
      </c>
      <c r="B52" s="14" t="s">
        <v>45</v>
      </c>
      <c r="C52" s="14"/>
      <c r="D52" s="23"/>
      <c r="E52" s="23"/>
      <c r="F52" s="197"/>
      <c r="G52" s="23"/>
      <c r="H52" s="23"/>
      <c r="I52" s="40"/>
      <c r="J52" s="23"/>
      <c r="K52" s="48"/>
      <c r="L52" s="60"/>
      <c r="M52" s="76"/>
      <c r="N52" s="89"/>
    </row>
    <row r="53" spans="1:14" ht="18.75" customHeight="1">
      <c r="A53" s="8" t="s">
        <v>26</v>
      </c>
      <c r="B53" s="16" t="s">
        <v>44</v>
      </c>
      <c r="C53" s="21"/>
      <c r="D53" s="21"/>
      <c r="E53" s="21"/>
      <c r="F53" s="203"/>
      <c r="G53" s="21"/>
      <c r="H53" s="21"/>
      <c r="I53" s="42"/>
      <c r="J53" s="21"/>
      <c r="K53" s="47"/>
      <c r="L53" s="61"/>
      <c r="M53" s="75"/>
      <c r="N53" s="84"/>
    </row>
    <row r="54" spans="1:14" ht="18.75" customHeight="1">
      <c r="A54" s="5" t="s">
        <v>26</v>
      </c>
      <c r="B54" s="13" t="s">
        <v>44</v>
      </c>
      <c r="C54" s="22"/>
      <c r="D54" s="22"/>
      <c r="E54" s="22"/>
      <c r="F54" s="196"/>
      <c r="G54" s="22"/>
      <c r="H54" s="22"/>
      <c r="I54" s="39"/>
      <c r="J54" s="22"/>
      <c r="K54" s="28"/>
      <c r="L54" s="62"/>
      <c r="M54" s="71"/>
      <c r="N54" s="85"/>
    </row>
    <row r="55" spans="1:14" ht="18.75" customHeight="1">
      <c r="A55" s="5" t="s">
        <v>26</v>
      </c>
      <c r="B55" s="13" t="s">
        <v>44</v>
      </c>
      <c r="C55" s="22"/>
      <c r="D55" s="22"/>
      <c r="E55" s="22"/>
      <c r="F55" s="196"/>
      <c r="G55" s="22"/>
      <c r="H55" s="22"/>
      <c r="I55" s="39"/>
      <c r="J55" s="22"/>
      <c r="K55" s="28"/>
      <c r="L55" s="62"/>
      <c r="M55" s="71"/>
      <c r="N55" s="85"/>
    </row>
    <row r="56" spans="1:14" ht="18.75" customHeight="1">
      <c r="A56" s="5" t="s">
        <v>26</v>
      </c>
      <c r="B56" s="13" t="s">
        <v>44</v>
      </c>
      <c r="C56" s="22"/>
      <c r="D56" s="22"/>
      <c r="E56" s="22"/>
      <c r="F56" s="196"/>
      <c r="G56" s="22"/>
      <c r="H56" s="22"/>
      <c r="I56" s="39"/>
      <c r="J56" s="22"/>
      <c r="K56" s="28"/>
      <c r="L56" s="62"/>
      <c r="M56" s="71"/>
      <c r="N56" s="85"/>
    </row>
    <row r="57" spans="1:14" ht="18.75" customHeight="1">
      <c r="A57" s="5" t="s">
        <v>26</v>
      </c>
      <c r="B57" s="13" t="s">
        <v>44</v>
      </c>
      <c r="C57" s="22"/>
      <c r="D57" s="22"/>
      <c r="E57" s="22"/>
      <c r="F57" s="196"/>
      <c r="G57" s="22"/>
      <c r="H57" s="22"/>
      <c r="I57" s="39"/>
      <c r="J57" s="22"/>
      <c r="K57" s="28"/>
      <c r="L57" s="62"/>
      <c r="M57" s="71"/>
      <c r="N57" s="85"/>
    </row>
    <row r="58" spans="1:14" ht="18.75" customHeight="1">
      <c r="A58" s="6" t="s">
        <v>26</v>
      </c>
      <c r="B58" s="14" t="s">
        <v>44</v>
      </c>
      <c r="C58" s="23"/>
      <c r="D58" s="23"/>
      <c r="E58" s="23"/>
      <c r="F58" s="197"/>
      <c r="G58" s="23"/>
      <c r="H58" s="23"/>
      <c r="I58" s="40"/>
      <c r="J58" s="23"/>
      <c r="K58" s="29"/>
      <c r="L58" s="63"/>
      <c r="M58" s="72"/>
      <c r="N58" s="86"/>
    </row>
    <row r="59" spans="1:14" ht="18.75" customHeight="1">
      <c r="A59" s="4" t="s">
        <v>26</v>
      </c>
      <c r="B59" s="12" t="s">
        <v>44</v>
      </c>
      <c r="C59" s="21"/>
      <c r="D59" s="25"/>
      <c r="E59" s="25"/>
      <c r="F59" s="198"/>
      <c r="G59" s="25"/>
      <c r="H59" s="25"/>
      <c r="I59" s="38"/>
      <c r="J59" s="25"/>
      <c r="K59" s="27"/>
      <c r="L59" s="64"/>
      <c r="M59" s="73"/>
      <c r="N59" s="84"/>
    </row>
    <row r="60" spans="1:14" ht="18.75" customHeight="1">
      <c r="A60" s="5" t="s">
        <v>26</v>
      </c>
      <c r="B60" s="13" t="s">
        <v>44</v>
      </c>
      <c r="C60" s="22"/>
      <c r="D60" s="22"/>
      <c r="E60" s="22"/>
      <c r="F60" s="196"/>
      <c r="G60" s="22"/>
      <c r="H60" s="22"/>
      <c r="I60" s="39"/>
      <c r="J60" s="22"/>
      <c r="K60" s="28"/>
      <c r="L60" s="62"/>
      <c r="M60" s="71"/>
      <c r="N60" s="85"/>
    </row>
    <row r="61" spans="1:14" ht="18.75" customHeight="1">
      <c r="A61" s="5" t="s">
        <v>26</v>
      </c>
      <c r="B61" s="13" t="s">
        <v>44</v>
      </c>
      <c r="C61" s="22"/>
      <c r="D61" s="22"/>
      <c r="E61" s="22"/>
      <c r="F61" s="196"/>
      <c r="G61" s="22"/>
      <c r="H61" s="22"/>
      <c r="I61" s="39"/>
      <c r="J61" s="22"/>
      <c r="K61" s="28"/>
      <c r="L61" s="62"/>
      <c r="M61" s="71"/>
      <c r="N61" s="85"/>
    </row>
    <row r="62" spans="1:14" ht="18.75" customHeight="1">
      <c r="A62" s="5" t="s">
        <v>26</v>
      </c>
      <c r="B62" s="13" t="s">
        <v>44</v>
      </c>
      <c r="C62" s="22"/>
      <c r="D62" s="22"/>
      <c r="E62" s="22"/>
      <c r="F62" s="196"/>
      <c r="G62" s="22"/>
      <c r="H62" s="22"/>
      <c r="I62" s="39"/>
      <c r="J62" s="22"/>
      <c r="K62" s="28"/>
      <c r="L62" s="62"/>
      <c r="M62" s="71"/>
      <c r="N62" s="85"/>
    </row>
    <row r="63" spans="1:14" ht="18.75" customHeight="1">
      <c r="A63" s="5" t="s">
        <v>26</v>
      </c>
      <c r="B63" s="13" t="s">
        <v>44</v>
      </c>
      <c r="C63" s="22"/>
      <c r="D63" s="22"/>
      <c r="E63" s="22"/>
      <c r="F63" s="196"/>
      <c r="G63" s="22"/>
      <c r="H63" s="22"/>
      <c r="I63" s="39"/>
      <c r="J63" s="22"/>
      <c r="K63" s="28"/>
      <c r="L63" s="62"/>
      <c r="M63" s="71"/>
      <c r="N63" s="85"/>
    </row>
    <row r="64" spans="1:14" ht="18.75" customHeight="1">
      <c r="A64" s="6" t="s">
        <v>26</v>
      </c>
      <c r="B64" s="14" t="s">
        <v>44</v>
      </c>
      <c r="C64" s="23"/>
      <c r="D64" s="23"/>
      <c r="E64" s="23"/>
      <c r="F64" s="197"/>
      <c r="G64" s="23"/>
      <c r="H64" s="23"/>
      <c r="I64" s="40"/>
      <c r="J64" s="23"/>
      <c r="K64" s="29"/>
      <c r="L64" s="63"/>
      <c r="M64" s="72"/>
      <c r="N64" s="86"/>
    </row>
    <row r="65" spans="1:15" ht="18.75" customHeight="1">
      <c r="A65" s="4" t="s">
        <v>26</v>
      </c>
      <c r="B65" s="12" t="s">
        <v>44</v>
      </c>
      <c r="C65" s="21"/>
      <c r="D65" s="25"/>
      <c r="E65" s="25"/>
      <c r="F65" s="198"/>
      <c r="G65" s="25"/>
      <c r="H65" s="25"/>
      <c r="I65" s="38"/>
      <c r="J65" s="25"/>
      <c r="K65" s="27"/>
      <c r="L65" s="64"/>
      <c r="M65" s="73"/>
      <c r="N65" s="84"/>
    </row>
    <row r="66" spans="1:15" ht="18.75" customHeight="1">
      <c r="A66" s="5" t="s">
        <v>26</v>
      </c>
      <c r="B66" s="13" t="s">
        <v>44</v>
      </c>
      <c r="C66" s="22"/>
      <c r="D66" s="22"/>
      <c r="E66" s="22"/>
      <c r="F66" s="196"/>
      <c r="G66" s="22"/>
      <c r="H66" s="22"/>
      <c r="I66" s="39"/>
      <c r="J66" s="22"/>
      <c r="K66" s="28"/>
      <c r="L66" s="62"/>
      <c r="M66" s="71"/>
      <c r="N66" s="85"/>
    </row>
    <row r="67" spans="1:15" ht="18.75" customHeight="1">
      <c r="A67" s="5" t="s">
        <v>26</v>
      </c>
      <c r="B67" s="13" t="s">
        <v>44</v>
      </c>
      <c r="C67" s="22"/>
      <c r="D67" s="22"/>
      <c r="E67" s="22"/>
      <c r="F67" s="196"/>
      <c r="G67" s="22"/>
      <c r="H67" s="22"/>
      <c r="I67" s="39"/>
      <c r="J67" s="22"/>
      <c r="K67" s="28"/>
      <c r="L67" s="62"/>
      <c r="M67" s="71"/>
      <c r="N67" s="85"/>
    </row>
    <row r="68" spans="1:15" ht="18.75" customHeight="1">
      <c r="A68" s="5" t="s">
        <v>26</v>
      </c>
      <c r="B68" s="13" t="s">
        <v>44</v>
      </c>
      <c r="C68" s="22"/>
      <c r="D68" s="22"/>
      <c r="E68" s="22"/>
      <c r="F68" s="196"/>
      <c r="G68" s="22"/>
      <c r="H68" s="22"/>
      <c r="I68" s="39"/>
      <c r="J68" s="22"/>
      <c r="K68" s="28"/>
      <c r="L68" s="62"/>
      <c r="M68" s="71"/>
      <c r="N68" s="85"/>
    </row>
    <row r="69" spans="1:15" ht="18.75" customHeight="1">
      <c r="A69" s="5" t="s">
        <v>26</v>
      </c>
      <c r="B69" s="13" t="s">
        <v>44</v>
      </c>
      <c r="C69" s="22"/>
      <c r="D69" s="22"/>
      <c r="E69" s="22"/>
      <c r="F69" s="196"/>
      <c r="G69" s="22"/>
      <c r="H69" s="22"/>
      <c r="I69" s="39"/>
      <c r="J69" s="22"/>
      <c r="K69" s="28"/>
      <c r="L69" s="62"/>
      <c r="M69" s="71"/>
      <c r="N69" s="85"/>
    </row>
    <row r="70" spans="1:15" ht="18.75" customHeight="1">
      <c r="A70" s="6" t="s">
        <v>26</v>
      </c>
      <c r="B70" s="14" t="s">
        <v>44</v>
      </c>
      <c r="C70" s="23"/>
      <c r="D70" s="23"/>
      <c r="E70" s="23"/>
      <c r="F70" s="197"/>
      <c r="G70" s="23"/>
      <c r="H70" s="23"/>
      <c r="I70" s="40"/>
      <c r="J70" s="23"/>
      <c r="K70" s="46"/>
      <c r="L70" s="65"/>
      <c r="M70" s="74"/>
      <c r="N70" s="87"/>
    </row>
    <row r="71" spans="1:15" s="2" customFormat="1" ht="18.75" customHeight="1">
      <c r="A71" s="231" t="s">
        <v>11</v>
      </c>
      <c r="B71" s="232"/>
      <c r="C71" s="235">
        <f>SUMPRODUCT((C5:C70&lt;&gt;"")/COUNTIF(C5:C70,C5:C70&amp;""))</f>
        <v>1</v>
      </c>
      <c r="D71" s="31" t="s">
        <v>146</v>
      </c>
      <c r="E71" s="32">
        <v>3000</v>
      </c>
      <c r="F71" s="32"/>
      <c r="G71" s="32" t="s">
        <v>148</v>
      </c>
      <c r="H71" s="36">
        <f>$C$71*$E$71</f>
        <v>3000</v>
      </c>
      <c r="I71" s="10"/>
      <c r="K71" s="49" t="s">
        <v>68</v>
      </c>
      <c r="L71" s="66">
        <f>C50</f>
        <v>0</v>
      </c>
      <c r="M71" s="238" t="str">
        <f>IF(D50="","",D50)</f>
        <v/>
      </c>
      <c r="N71" s="239"/>
      <c r="O71" s="93" t="s">
        <v>145</v>
      </c>
    </row>
    <row r="72" spans="1:15" s="2" customFormat="1" ht="18.75" customHeight="1">
      <c r="A72" s="233"/>
      <c r="B72" s="234"/>
      <c r="C72" s="236"/>
      <c r="D72" s="23" t="s">
        <v>147</v>
      </c>
      <c r="E72" s="33">
        <v>500</v>
      </c>
      <c r="F72" s="33"/>
      <c r="G72" s="35" t="s">
        <v>148</v>
      </c>
      <c r="H72" s="37">
        <f>$C$71*$E$72</f>
        <v>500</v>
      </c>
      <c r="I72" s="10"/>
      <c r="K72" s="225" t="s">
        <v>66</v>
      </c>
      <c r="L72" s="67" t="s">
        <v>43</v>
      </c>
      <c r="M72" s="77"/>
      <c r="N72" s="90"/>
      <c r="O72" s="94"/>
    </row>
    <row r="73" spans="1:15" s="2" customFormat="1" ht="18.75" customHeight="1">
      <c r="A73" s="10"/>
      <c r="B73" s="10"/>
      <c r="G73" s="10"/>
      <c r="H73" s="10"/>
      <c r="I73" s="10"/>
      <c r="K73" s="226"/>
      <c r="L73" s="67" t="s">
        <v>62</v>
      </c>
      <c r="M73" s="77"/>
      <c r="N73" s="91"/>
      <c r="O73" s="94"/>
    </row>
    <row r="74" spans="1:15" s="2" customFormat="1" ht="18.75" customHeight="1">
      <c r="A74" s="10"/>
      <c r="B74" s="10"/>
      <c r="C74" s="212"/>
      <c r="D74" s="212"/>
      <c r="E74" s="212"/>
      <c r="G74" s="10"/>
      <c r="H74" s="10"/>
      <c r="I74" s="10"/>
      <c r="K74" s="226"/>
      <c r="L74" s="67" t="s">
        <v>63</v>
      </c>
      <c r="M74" s="77"/>
      <c r="N74" s="91"/>
      <c r="O74" s="95"/>
    </row>
    <row r="75" spans="1:15" s="2" customFormat="1" ht="18.75" customHeight="1">
      <c r="A75" s="10"/>
      <c r="B75" s="10"/>
      <c r="C75" s="10"/>
      <c r="G75" s="10"/>
      <c r="H75" s="10"/>
      <c r="I75" s="10"/>
      <c r="K75" s="237"/>
      <c r="L75" s="67" t="s">
        <v>39</v>
      </c>
      <c r="M75" s="77"/>
      <c r="N75" s="91"/>
      <c r="O75" s="94"/>
    </row>
    <row r="76" spans="1:15" s="2" customFormat="1" ht="18.75" customHeight="1">
      <c r="A76" s="10"/>
      <c r="B76" s="10"/>
      <c r="C76" s="10"/>
      <c r="G76" s="10"/>
      <c r="H76" s="10"/>
      <c r="I76" s="10"/>
      <c r="K76" s="51" t="s">
        <v>29</v>
      </c>
      <c r="L76" s="67">
        <f>C51</f>
        <v>0</v>
      </c>
      <c r="M76" s="240" t="str">
        <f>IF(D51="","",D51)</f>
        <v/>
      </c>
      <c r="N76" s="241"/>
      <c r="O76" s="94"/>
    </row>
    <row r="77" spans="1:15" s="2" customFormat="1" ht="18.75" customHeight="1">
      <c r="A77" s="10"/>
      <c r="B77" s="10"/>
      <c r="C77" s="10"/>
      <c r="D77" s="10"/>
      <c r="E77" s="10"/>
      <c r="F77" s="10"/>
      <c r="G77" s="10"/>
      <c r="H77" s="10"/>
      <c r="I77" s="10"/>
      <c r="K77" s="225" t="s">
        <v>66</v>
      </c>
      <c r="L77" s="67" t="s">
        <v>43</v>
      </c>
      <c r="M77" s="77"/>
      <c r="N77" s="90"/>
      <c r="O77" s="94"/>
    </row>
    <row r="78" spans="1:15" s="2" customFormat="1" ht="18.75" customHeight="1">
      <c r="A78" s="10"/>
      <c r="B78" s="10"/>
      <c r="C78" s="10"/>
      <c r="D78" s="10"/>
      <c r="E78" s="10"/>
      <c r="F78" s="10"/>
      <c r="G78" s="10"/>
      <c r="H78" s="10"/>
      <c r="I78" s="10"/>
      <c r="K78" s="226"/>
      <c r="L78" s="67" t="s">
        <v>62</v>
      </c>
      <c r="M78" s="77"/>
      <c r="N78" s="91"/>
      <c r="O78" s="94"/>
    </row>
    <row r="79" spans="1:15" s="2" customFormat="1" ht="18.75" customHeight="1">
      <c r="A79" s="10"/>
      <c r="B79" s="10"/>
      <c r="C79" s="10"/>
      <c r="D79" s="10"/>
      <c r="E79" s="10"/>
      <c r="F79" s="10"/>
      <c r="G79" s="228"/>
      <c r="H79" s="228"/>
      <c r="I79" s="228"/>
      <c r="K79" s="226"/>
      <c r="L79" s="67" t="s">
        <v>63</v>
      </c>
      <c r="M79" s="77"/>
      <c r="N79" s="91"/>
      <c r="O79" s="95"/>
    </row>
    <row r="80" spans="1:15" s="2" customFormat="1" ht="18.75" customHeight="1">
      <c r="C80" s="10"/>
      <c r="D80" s="10"/>
      <c r="E80" s="10"/>
      <c r="F80" s="10"/>
      <c r="K80" s="237"/>
      <c r="L80" s="67" t="s">
        <v>39</v>
      </c>
      <c r="M80" s="77"/>
      <c r="N80" s="91"/>
      <c r="O80" s="94"/>
    </row>
    <row r="81" spans="3:15" ht="18.75" customHeight="1">
      <c r="C81" s="2"/>
      <c r="D81" s="2"/>
      <c r="E81" s="2"/>
      <c r="F81" s="2"/>
      <c r="K81" s="50" t="s">
        <v>144</v>
      </c>
      <c r="L81" s="68">
        <f>C52</f>
        <v>0</v>
      </c>
      <c r="M81" s="229" t="str">
        <f>IF(D52="","",D52)</f>
        <v/>
      </c>
      <c r="N81" s="230"/>
      <c r="O81" s="94"/>
    </row>
    <row r="82" spans="3:15" ht="18.75" customHeight="1">
      <c r="C82" s="2"/>
      <c r="D82" s="2"/>
      <c r="E82" s="2"/>
      <c r="F82" s="2"/>
      <c r="K82" s="225" t="s">
        <v>66</v>
      </c>
      <c r="L82" s="67" t="s">
        <v>43</v>
      </c>
      <c r="M82" s="77"/>
      <c r="N82" s="90"/>
      <c r="O82" s="94"/>
    </row>
    <row r="83" spans="3:15" ht="18.75" customHeight="1">
      <c r="C83" s="2"/>
      <c r="D83" s="2"/>
      <c r="E83" s="2"/>
      <c r="F83" s="2"/>
      <c r="K83" s="226"/>
      <c r="L83" s="67" t="s">
        <v>62</v>
      </c>
      <c r="M83" s="77"/>
      <c r="N83" s="91"/>
      <c r="O83" s="94"/>
    </row>
    <row r="84" spans="3:15" ht="18.75" customHeight="1">
      <c r="C84" s="2"/>
      <c r="D84" s="2"/>
      <c r="E84" s="2"/>
      <c r="F84" s="2"/>
      <c r="K84" s="226"/>
      <c r="L84" s="67" t="s">
        <v>63</v>
      </c>
      <c r="M84" s="77"/>
      <c r="N84" s="91"/>
      <c r="O84" s="95"/>
    </row>
    <row r="85" spans="3:15" ht="18.75" customHeight="1">
      <c r="K85" s="227"/>
      <c r="L85" s="69" t="s">
        <v>39</v>
      </c>
      <c r="M85" s="78"/>
      <c r="N85" s="92"/>
      <c r="O85" s="96"/>
    </row>
  </sheetData>
  <mergeCells count="12">
    <mergeCell ref="A1:J1"/>
    <mergeCell ref="A2:J2"/>
    <mergeCell ref="M71:N71"/>
    <mergeCell ref="C74:E74"/>
    <mergeCell ref="M76:N76"/>
    <mergeCell ref="K82:K85"/>
    <mergeCell ref="G79:I79"/>
    <mergeCell ref="M81:N81"/>
    <mergeCell ref="A71:B72"/>
    <mergeCell ref="C71:C72"/>
    <mergeCell ref="K72:K75"/>
    <mergeCell ref="K77:K80"/>
  </mergeCells>
  <phoneticPr fontId="1"/>
  <dataValidations count="7">
    <dataValidation type="list" imeMode="hiragana" allowBlank="1" showInputMessage="1" showErrorMessage="1" errorTitle="エラー" error="氏名に外字が含まれる場合のみ&quot;○&quot;を入力してください。" sqref="K5:K70" xr:uid="{00000000-0002-0000-0000-000000000000}">
      <formula1>"○"</formula1>
    </dataValidation>
    <dataValidation imeMode="halfAlpha" allowBlank="1" showInputMessage="1" showErrorMessage="1" sqref="M77:N80 M72:N75 L71:L85 M5:N70 M82:N85 C5:C70" xr:uid="{00000000-0002-0000-0000-000001000000}"/>
    <dataValidation type="list" imeMode="hiragana" allowBlank="1" showInputMessage="1" showErrorMessage="1" errorTitle="エラー" error="リレー登録する場合のみ&quot;○&quot;を入力してください。" sqref="L5:L52" xr:uid="{00000000-0002-0000-0000-000002000000}">
      <formula1>"○"</formula1>
    </dataValidation>
    <dataValidation type="list" imeMode="halfAlpha" allowBlank="1" showInputMessage="1" showErrorMessage="1" errorTitle="エラー" error="正しい学年を入力してください。" sqref="I5:I70" xr:uid="{00000000-0002-0000-0000-000003000000}">
      <formula1>"1,2,3"</formula1>
    </dataValidation>
    <dataValidation imeMode="halfKatakana" allowBlank="1" showInputMessage="1" showErrorMessage="1" sqref="E5:F70 H5:H70" xr:uid="{00000000-0002-0000-0000-000004000000}"/>
    <dataValidation type="list" allowBlank="1" showInputMessage="1" showErrorMessage="1" errorTitle="エラー" error="正しい都県番号を入力してください。" sqref="K2" xr:uid="{00000000-0002-0000-0000-000005000000}">
      <formula1>$P$4:$P$12</formula1>
    </dataValidation>
    <dataValidation imeMode="hiragana" allowBlank="1" showInputMessage="1" showErrorMessage="1" sqref="M76 M71 J5:J70 G5:G70 M81 D5:D70" xr:uid="{00000000-0002-0000-0000-000006000000}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2"/>
  <sheetViews>
    <sheetView showGridLines="0" view="pageBreakPreview" zoomScaleSheetLayoutView="100" workbookViewId="0">
      <pane ySplit="4" topLeftCell="A5" activePane="bottomLeft" state="frozen"/>
      <selection activeCell="R8" sqref="R8"/>
      <selection pane="bottomLeft" activeCell="L68" sqref="L68"/>
    </sheetView>
  </sheetViews>
  <sheetFormatPr defaultColWidth="7.46484375" defaultRowHeight="12.75"/>
  <cols>
    <col min="1" max="1" width="5.46484375" style="2" bestFit="1" customWidth="1"/>
    <col min="2" max="3" width="9.46484375" style="2" bestFit="1" customWidth="1"/>
    <col min="4" max="6" width="20.1328125" style="2" customWidth="1"/>
    <col min="7" max="7" width="11.6640625" style="2" bestFit="1" customWidth="1"/>
    <col min="8" max="8" width="12.1328125" style="2" customWidth="1"/>
    <col min="9" max="9" width="5.46484375" style="2" bestFit="1" customWidth="1"/>
    <col min="10" max="10" width="31.6640625" style="2" bestFit="1" customWidth="1"/>
    <col min="11" max="11" width="6.6640625" style="2" bestFit="1" customWidth="1"/>
    <col min="12" max="12" width="8.6640625" style="2" bestFit="1" customWidth="1"/>
    <col min="13" max="13" width="9.46484375" style="2" bestFit="1" customWidth="1"/>
    <col min="14" max="14" width="5.6640625" style="2" bestFit="1" customWidth="1"/>
    <col min="15" max="15" width="7.46484375" style="2" hidden="1" customWidth="1"/>
    <col min="16" max="16" width="3.46484375" style="2" hidden="1" customWidth="1"/>
    <col min="17" max="17" width="7.46484375" style="2" hidden="1" customWidth="1"/>
    <col min="18" max="16384" width="7.46484375" style="2"/>
  </cols>
  <sheetData>
    <row r="1" spans="1:17" s="1" customFormat="1" ht="32.65">
      <c r="A1" s="221" t="s">
        <v>156</v>
      </c>
      <c r="B1" s="221"/>
      <c r="C1" s="221"/>
      <c r="D1" s="221"/>
      <c r="E1" s="221"/>
      <c r="F1" s="221"/>
      <c r="G1" s="221"/>
      <c r="H1" s="221"/>
      <c r="I1" s="221"/>
      <c r="J1" s="222"/>
      <c r="K1" s="44" t="s">
        <v>51</v>
      </c>
      <c r="L1" s="52" t="s">
        <v>48</v>
      </c>
    </row>
    <row r="2" spans="1:17" s="1" customFormat="1" ht="32.65">
      <c r="A2" s="221" t="s">
        <v>53</v>
      </c>
      <c r="B2" s="221"/>
      <c r="C2" s="221"/>
      <c r="D2" s="221"/>
      <c r="E2" s="221"/>
      <c r="F2" s="221"/>
      <c r="G2" s="221"/>
      <c r="H2" s="221"/>
      <c r="I2" s="221"/>
      <c r="J2" s="222"/>
      <c r="K2" s="112"/>
      <c r="L2" s="53" t="str">
        <f>IF(K2="","",VLOOKUP(K2,P5:Q12,2))</f>
        <v/>
      </c>
    </row>
    <row r="3" spans="1:17" s="1" customFormat="1" ht="18" customHeight="1"/>
    <row r="4" spans="1:17" s="1" customFormat="1" ht="36" customHeight="1">
      <c r="A4" s="3" t="s">
        <v>2</v>
      </c>
      <c r="B4" s="11" t="s">
        <v>5</v>
      </c>
      <c r="C4" s="11" t="s">
        <v>16</v>
      </c>
      <c r="D4" s="11" t="s">
        <v>3</v>
      </c>
      <c r="E4" s="11" t="s">
        <v>18</v>
      </c>
      <c r="F4" s="11" t="s">
        <v>162</v>
      </c>
      <c r="G4" s="34" t="s">
        <v>153</v>
      </c>
      <c r="H4" s="34" t="s">
        <v>154</v>
      </c>
      <c r="I4" s="11" t="s">
        <v>15</v>
      </c>
      <c r="J4" s="11" t="s">
        <v>155</v>
      </c>
      <c r="K4" s="34" t="s">
        <v>61</v>
      </c>
      <c r="L4" s="34" t="s">
        <v>47</v>
      </c>
      <c r="M4" s="11" t="s">
        <v>13</v>
      </c>
      <c r="N4" s="79" t="s">
        <v>9</v>
      </c>
    </row>
    <row r="5" spans="1:17" s="1" customFormat="1" ht="18.75" customHeight="1">
      <c r="A5" s="4" t="s">
        <v>28</v>
      </c>
      <c r="B5" s="12" t="s">
        <v>19</v>
      </c>
      <c r="C5" s="12" t="str">
        <f>IF($K$2="","",$K$2*100+1)</f>
        <v/>
      </c>
      <c r="D5" s="24"/>
      <c r="E5" s="24"/>
      <c r="F5" s="195"/>
      <c r="G5" s="24"/>
      <c r="H5" s="24"/>
      <c r="I5" s="12">
        <v>1</v>
      </c>
      <c r="J5" s="24"/>
      <c r="K5" s="24"/>
      <c r="L5" s="54"/>
      <c r="M5" s="70"/>
      <c r="N5" s="80"/>
      <c r="P5" s="1">
        <v>8</v>
      </c>
      <c r="Q5" s="1" t="s">
        <v>36</v>
      </c>
    </row>
    <row r="6" spans="1:17" s="1" customFormat="1" ht="18.75" customHeight="1">
      <c r="A6" s="5" t="s">
        <v>28</v>
      </c>
      <c r="B6" s="13" t="s">
        <v>19</v>
      </c>
      <c r="C6" s="13" t="str">
        <f t="shared" ref="C6:C49" si="0">IF(C5="","",C5+1)</f>
        <v/>
      </c>
      <c r="D6" s="99"/>
      <c r="E6" s="99"/>
      <c r="F6" s="205"/>
      <c r="G6" s="99"/>
      <c r="H6" s="99"/>
      <c r="I6" s="13">
        <v>1</v>
      </c>
      <c r="J6" s="99"/>
      <c r="K6" s="99"/>
      <c r="L6" s="106"/>
      <c r="M6" s="118"/>
      <c r="N6" s="125"/>
      <c r="P6" s="1">
        <v>9</v>
      </c>
      <c r="Q6" s="1" t="s">
        <v>55</v>
      </c>
    </row>
    <row r="7" spans="1:17" s="1" customFormat="1" ht="18.75" customHeight="1">
      <c r="A7" s="6" t="s">
        <v>28</v>
      </c>
      <c r="B7" s="14" t="s">
        <v>19</v>
      </c>
      <c r="C7" s="14" t="str">
        <f t="shared" si="0"/>
        <v/>
      </c>
      <c r="D7" s="100"/>
      <c r="E7" s="100"/>
      <c r="F7" s="206"/>
      <c r="G7" s="100"/>
      <c r="H7" s="100"/>
      <c r="I7" s="14">
        <v>1</v>
      </c>
      <c r="J7" s="100"/>
      <c r="K7" s="100"/>
      <c r="L7" s="107"/>
      <c r="M7" s="119"/>
      <c r="N7" s="126"/>
      <c r="P7" s="1">
        <v>10</v>
      </c>
      <c r="Q7" s="1" t="s">
        <v>50</v>
      </c>
    </row>
    <row r="8" spans="1:17" s="1" customFormat="1" ht="18.75" customHeight="1">
      <c r="A8" s="4" t="s">
        <v>30</v>
      </c>
      <c r="B8" s="12" t="s">
        <v>19</v>
      </c>
      <c r="C8" s="16" t="str">
        <f t="shared" si="0"/>
        <v/>
      </c>
      <c r="D8" s="24"/>
      <c r="E8" s="24"/>
      <c r="F8" s="195"/>
      <c r="G8" s="24"/>
      <c r="H8" s="24"/>
      <c r="I8" s="12">
        <v>2</v>
      </c>
      <c r="J8" s="24"/>
      <c r="K8" s="24"/>
      <c r="L8" s="54"/>
      <c r="M8" s="70"/>
      <c r="N8" s="80"/>
      <c r="P8" s="1">
        <v>11</v>
      </c>
      <c r="Q8" s="1" t="s">
        <v>52</v>
      </c>
    </row>
    <row r="9" spans="1:17" s="1" customFormat="1" ht="18.75" customHeight="1">
      <c r="A9" s="5" t="s">
        <v>30</v>
      </c>
      <c r="B9" s="13" t="s">
        <v>19</v>
      </c>
      <c r="C9" s="13" t="str">
        <f t="shared" si="0"/>
        <v/>
      </c>
      <c r="D9" s="99"/>
      <c r="E9" s="99"/>
      <c r="F9" s="205"/>
      <c r="G9" s="99"/>
      <c r="H9" s="99"/>
      <c r="I9" s="13">
        <v>2</v>
      </c>
      <c r="J9" s="99"/>
      <c r="K9" s="99"/>
      <c r="L9" s="106"/>
      <c r="M9" s="118"/>
      <c r="N9" s="125"/>
      <c r="P9" s="1">
        <v>12</v>
      </c>
      <c r="Q9" s="1" t="s">
        <v>56</v>
      </c>
    </row>
    <row r="10" spans="1:17" s="1" customFormat="1" ht="18.75" customHeight="1">
      <c r="A10" s="6" t="s">
        <v>30</v>
      </c>
      <c r="B10" s="14" t="s">
        <v>19</v>
      </c>
      <c r="C10" s="14" t="str">
        <f t="shared" si="0"/>
        <v/>
      </c>
      <c r="D10" s="100"/>
      <c r="E10" s="100"/>
      <c r="F10" s="206"/>
      <c r="G10" s="100"/>
      <c r="H10" s="100"/>
      <c r="I10" s="14">
        <v>2</v>
      </c>
      <c r="J10" s="100"/>
      <c r="K10" s="100"/>
      <c r="L10" s="107"/>
      <c r="M10" s="119"/>
      <c r="N10" s="126"/>
      <c r="P10" s="1">
        <v>13</v>
      </c>
      <c r="Q10" s="1" t="s">
        <v>58</v>
      </c>
    </row>
    <row r="11" spans="1:17" s="1" customFormat="1" ht="18.75" customHeight="1">
      <c r="A11" s="4" t="s">
        <v>32</v>
      </c>
      <c r="B11" s="12" t="s">
        <v>19</v>
      </c>
      <c r="C11" s="16" t="str">
        <f t="shared" si="0"/>
        <v/>
      </c>
      <c r="D11" s="24"/>
      <c r="E11" s="24"/>
      <c r="F11" s="195"/>
      <c r="G11" s="24"/>
      <c r="H11" s="24"/>
      <c r="I11" s="12">
        <v>3</v>
      </c>
      <c r="J11" s="24"/>
      <c r="K11" s="24"/>
      <c r="L11" s="54"/>
      <c r="M11" s="70"/>
      <c r="N11" s="80"/>
      <c r="P11" s="1">
        <v>14</v>
      </c>
      <c r="Q11" s="1" t="s">
        <v>6</v>
      </c>
    </row>
    <row r="12" spans="1:17" s="1" customFormat="1" ht="18.75" customHeight="1">
      <c r="A12" s="5" t="s">
        <v>32</v>
      </c>
      <c r="B12" s="13" t="s">
        <v>19</v>
      </c>
      <c r="C12" s="13" t="str">
        <f t="shared" si="0"/>
        <v/>
      </c>
      <c r="D12" s="99"/>
      <c r="E12" s="99"/>
      <c r="F12" s="205"/>
      <c r="G12" s="99"/>
      <c r="H12" s="99"/>
      <c r="I12" s="13">
        <v>3</v>
      </c>
      <c r="J12" s="99"/>
      <c r="K12" s="99"/>
      <c r="L12" s="106"/>
      <c r="M12" s="118"/>
      <c r="N12" s="125"/>
      <c r="P12" s="1">
        <v>15</v>
      </c>
      <c r="Q12" s="1" t="s">
        <v>54</v>
      </c>
    </row>
    <row r="13" spans="1:17" s="1" customFormat="1" ht="18.75" customHeight="1">
      <c r="A13" s="6" t="s">
        <v>32</v>
      </c>
      <c r="B13" s="14" t="s">
        <v>19</v>
      </c>
      <c r="C13" s="14" t="str">
        <f t="shared" si="0"/>
        <v/>
      </c>
      <c r="D13" s="100"/>
      <c r="E13" s="100"/>
      <c r="F13" s="206"/>
      <c r="G13" s="100"/>
      <c r="H13" s="100"/>
      <c r="I13" s="14">
        <v>3</v>
      </c>
      <c r="J13" s="100"/>
      <c r="K13" s="100"/>
      <c r="L13" s="107"/>
      <c r="M13" s="119"/>
      <c r="N13" s="126"/>
    </row>
    <row r="14" spans="1:17" s="1" customFormat="1" ht="18.75" customHeight="1">
      <c r="A14" s="4" t="s">
        <v>26</v>
      </c>
      <c r="B14" s="12" t="s">
        <v>37</v>
      </c>
      <c r="C14" s="16" t="str">
        <f t="shared" si="0"/>
        <v/>
      </c>
      <c r="D14" s="24"/>
      <c r="E14" s="24"/>
      <c r="F14" s="195"/>
      <c r="G14" s="24"/>
      <c r="H14" s="24"/>
      <c r="I14" s="54"/>
      <c r="J14" s="24"/>
      <c r="K14" s="24"/>
      <c r="L14" s="54"/>
      <c r="M14" s="70"/>
      <c r="N14" s="80"/>
    </row>
    <row r="15" spans="1:17" s="1" customFormat="1" ht="18.75" customHeight="1">
      <c r="A15" s="5" t="s">
        <v>26</v>
      </c>
      <c r="B15" s="13" t="s">
        <v>37</v>
      </c>
      <c r="C15" s="13" t="str">
        <f t="shared" si="0"/>
        <v/>
      </c>
      <c r="D15" s="99"/>
      <c r="E15" s="99"/>
      <c r="F15" s="205"/>
      <c r="G15" s="99"/>
      <c r="H15" s="99"/>
      <c r="I15" s="106"/>
      <c r="J15" s="99"/>
      <c r="K15" s="99"/>
      <c r="L15" s="106"/>
      <c r="M15" s="118"/>
      <c r="N15" s="125"/>
    </row>
    <row r="16" spans="1:17" s="1" customFormat="1" ht="18.75" customHeight="1">
      <c r="A16" s="6" t="s">
        <v>26</v>
      </c>
      <c r="B16" s="14" t="s">
        <v>37</v>
      </c>
      <c r="C16" s="14" t="str">
        <f t="shared" si="0"/>
        <v/>
      </c>
      <c r="D16" s="100"/>
      <c r="E16" s="100"/>
      <c r="F16" s="206"/>
      <c r="G16" s="100"/>
      <c r="H16" s="100"/>
      <c r="I16" s="107"/>
      <c r="J16" s="100"/>
      <c r="K16" s="100"/>
      <c r="L16" s="107"/>
      <c r="M16" s="119"/>
      <c r="N16" s="126"/>
    </row>
    <row r="17" spans="1:14" s="1" customFormat="1" ht="18.75" customHeight="1">
      <c r="A17" s="4" t="s">
        <v>26</v>
      </c>
      <c r="B17" s="12" t="s">
        <v>39</v>
      </c>
      <c r="C17" s="16" t="str">
        <f t="shared" si="0"/>
        <v/>
      </c>
      <c r="D17" s="24"/>
      <c r="E17" s="24"/>
      <c r="F17" s="195"/>
      <c r="G17" s="24"/>
      <c r="H17" s="24"/>
      <c r="I17" s="54"/>
      <c r="J17" s="24"/>
      <c r="K17" s="24"/>
      <c r="L17" s="54"/>
      <c r="M17" s="70"/>
      <c r="N17" s="127"/>
    </row>
    <row r="18" spans="1:14" s="1" customFormat="1" ht="18.75" customHeight="1">
      <c r="A18" s="5" t="s">
        <v>26</v>
      </c>
      <c r="B18" s="13" t="s">
        <v>39</v>
      </c>
      <c r="C18" s="13" t="str">
        <f t="shared" si="0"/>
        <v/>
      </c>
      <c r="D18" s="99"/>
      <c r="E18" s="99"/>
      <c r="F18" s="205"/>
      <c r="G18" s="99"/>
      <c r="H18" s="99"/>
      <c r="I18" s="106"/>
      <c r="J18" s="99"/>
      <c r="K18" s="99"/>
      <c r="L18" s="106"/>
      <c r="M18" s="118"/>
      <c r="N18" s="128"/>
    </row>
    <row r="19" spans="1:14" s="1" customFormat="1" ht="18.75" customHeight="1">
      <c r="A19" s="6" t="s">
        <v>26</v>
      </c>
      <c r="B19" s="14" t="s">
        <v>39</v>
      </c>
      <c r="C19" s="14" t="str">
        <f t="shared" si="0"/>
        <v/>
      </c>
      <c r="D19" s="100"/>
      <c r="E19" s="100"/>
      <c r="F19" s="206"/>
      <c r="G19" s="100"/>
      <c r="H19" s="100"/>
      <c r="I19" s="107"/>
      <c r="J19" s="100"/>
      <c r="K19" s="100"/>
      <c r="L19" s="107"/>
      <c r="M19" s="119"/>
      <c r="N19" s="129"/>
    </row>
    <row r="20" spans="1:14" s="1" customFormat="1" ht="18.75" customHeight="1">
      <c r="A20" s="4" t="s">
        <v>26</v>
      </c>
      <c r="B20" s="12" t="s">
        <v>40</v>
      </c>
      <c r="C20" s="16" t="str">
        <f t="shared" si="0"/>
        <v/>
      </c>
      <c r="D20" s="24"/>
      <c r="E20" s="24"/>
      <c r="F20" s="195"/>
      <c r="G20" s="24"/>
      <c r="H20" s="24"/>
      <c r="I20" s="54"/>
      <c r="J20" s="24"/>
      <c r="K20" s="24"/>
      <c r="L20" s="54"/>
      <c r="M20" s="70"/>
      <c r="N20" s="127"/>
    </row>
    <row r="21" spans="1:14" s="1" customFormat="1" ht="18.75" customHeight="1">
      <c r="A21" s="5" t="s">
        <v>26</v>
      </c>
      <c r="B21" s="13" t="s">
        <v>40</v>
      </c>
      <c r="C21" s="13" t="str">
        <f t="shared" si="0"/>
        <v/>
      </c>
      <c r="D21" s="99"/>
      <c r="E21" s="99"/>
      <c r="F21" s="205"/>
      <c r="G21" s="99"/>
      <c r="H21" s="99"/>
      <c r="I21" s="106"/>
      <c r="J21" s="99"/>
      <c r="K21" s="99"/>
      <c r="L21" s="106"/>
      <c r="M21" s="118"/>
      <c r="N21" s="128"/>
    </row>
    <row r="22" spans="1:14" s="1" customFormat="1" ht="18.75" customHeight="1">
      <c r="A22" s="7" t="s">
        <v>26</v>
      </c>
      <c r="B22" s="15" t="s">
        <v>40</v>
      </c>
      <c r="C22" s="14" t="str">
        <f t="shared" si="0"/>
        <v/>
      </c>
      <c r="D22" s="101"/>
      <c r="E22" s="101"/>
      <c r="F22" s="207"/>
      <c r="G22" s="101"/>
      <c r="H22" s="101"/>
      <c r="I22" s="108"/>
      <c r="J22" s="101"/>
      <c r="K22" s="101"/>
      <c r="L22" s="108"/>
      <c r="M22" s="120"/>
      <c r="N22" s="130"/>
    </row>
    <row r="23" spans="1:14" s="1" customFormat="1" ht="18.75" customHeight="1">
      <c r="A23" s="4" t="s">
        <v>26</v>
      </c>
      <c r="B23" s="12" t="s">
        <v>41</v>
      </c>
      <c r="C23" s="15" t="str">
        <f t="shared" si="0"/>
        <v/>
      </c>
      <c r="D23" s="24"/>
      <c r="E23" s="24"/>
      <c r="F23" s="195"/>
      <c r="G23" s="24"/>
      <c r="H23" s="24"/>
      <c r="I23" s="54"/>
      <c r="J23" s="24"/>
      <c r="K23" s="24"/>
      <c r="L23" s="54"/>
      <c r="M23" s="70"/>
      <c r="N23" s="127"/>
    </row>
    <row r="24" spans="1:14" s="1" customFormat="1" ht="18.75" customHeight="1">
      <c r="A24" s="5" t="s">
        <v>26</v>
      </c>
      <c r="B24" s="13" t="s">
        <v>41</v>
      </c>
      <c r="C24" s="13" t="str">
        <f t="shared" si="0"/>
        <v/>
      </c>
      <c r="D24" s="99"/>
      <c r="E24" s="99"/>
      <c r="F24" s="205"/>
      <c r="G24" s="99"/>
      <c r="H24" s="99"/>
      <c r="I24" s="106"/>
      <c r="J24" s="99"/>
      <c r="K24" s="99"/>
      <c r="L24" s="106"/>
      <c r="M24" s="118"/>
      <c r="N24" s="128"/>
    </row>
    <row r="25" spans="1:14" s="1" customFormat="1" ht="18.75" customHeight="1">
      <c r="A25" s="6" t="s">
        <v>26</v>
      </c>
      <c r="B25" s="14" t="s">
        <v>41</v>
      </c>
      <c r="C25" s="97" t="str">
        <f t="shared" si="0"/>
        <v/>
      </c>
      <c r="D25" s="100"/>
      <c r="E25" s="100"/>
      <c r="F25" s="206"/>
      <c r="G25" s="100"/>
      <c r="H25" s="100"/>
      <c r="I25" s="107"/>
      <c r="J25" s="100"/>
      <c r="K25" s="100"/>
      <c r="L25" s="107"/>
      <c r="M25" s="119"/>
      <c r="N25" s="129"/>
    </row>
    <row r="26" spans="1:14" s="1" customFormat="1" ht="18.75" customHeight="1">
      <c r="A26" s="4" t="s">
        <v>26</v>
      </c>
      <c r="B26" s="12" t="s">
        <v>42</v>
      </c>
      <c r="C26" s="15" t="str">
        <f t="shared" si="0"/>
        <v/>
      </c>
      <c r="D26" s="24"/>
      <c r="E26" s="24"/>
      <c r="F26" s="195"/>
      <c r="G26" s="24"/>
      <c r="H26" s="24"/>
      <c r="I26" s="54"/>
      <c r="J26" s="24"/>
      <c r="K26" s="24"/>
      <c r="L26" s="54"/>
      <c r="M26" s="70"/>
      <c r="N26" s="127"/>
    </row>
    <row r="27" spans="1:14" s="1" customFormat="1" ht="18.75" customHeight="1">
      <c r="A27" s="5" t="s">
        <v>26</v>
      </c>
      <c r="B27" s="13" t="s">
        <v>42</v>
      </c>
      <c r="C27" s="13" t="str">
        <f t="shared" si="0"/>
        <v/>
      </c>
      <c r="D27" s="99"/>
      <c r="E27" s="99"/>
      <c r="F27" s="205"/>
      <c r="G27" s="99"/>
      <c r="H27" s="99"/>
      <c r="I27" s="106"/>
      <c r="J27" s="99"/>
      <c r="K27" s="99"/>
      <c r="L27" s="106"/>
      <c r="M27" s="118"/>
      <c r="N27" s="128"/>
    </row>
    <row r="28" spans="1:14" s="1" customFormat="1" ht="18.75" customHeight="1">
      <c r="A28" s="6" t="s">
        <v>26</v>
      </c>
      <c r="B28" s="14" t="s">
        <v>42</v>
      </c>
      <c r="C28" s="97" t="str">
        <f t="shared" si="0"/>
        <v/>
      </c>
      <c r="D28" s="100"/>
      <c r="E28" s="100"/>
      <c r="F28" s="206"/>
      <c r="G28" s="100"/>
      <c r="H28" s="100"/>
      <c r="I28" s="107"/>
      <c r="J28" s="100"/>
      <c r="K28" s="100"/>
      <c r="L28" s="107"/>
      <c r="M28" s="119"/>
      <c r="N28" s="129"/>
    </row>
    <row r="29" spans="1:14" s="1" customFormat="1" ht="18.75" customHeight="1">
      <c r="A29" s="4" t="s">
        <v>26</v>
      </c>
      <c r="B29" s="12" t="s">
        <v>43</v>
      </c>
      <c r="C29" s="15" t="str">
        <f t="shared" si="0"/>
        <v/>
      </c>
      <c r="D29" s="24"/>
      <c r="E29" s="24"/>
      <c r="F29" s="195"/>
      <c r="G29" s="24"/>
      <c r="H29" s="24"/>
      <c r="I29" s="54"/>
      <c r="J29" s="24"/>
      <c r="K29" s="24"/>
      <c r="L29" s="54"/>
      <c r="M29" s="70"/>
      <c r="N29" s="80"/>
    </row>
    <row r="30" spans="1:14" s="1" customFormat="1" ht="18.75" customHeight="1">
      <c r="A30" s="5" t="s">
        <v>26</v>
      </c>
      <c r="B30" s="13" t="s">
        <v>43</v>
      </c>
      <c r="C30" s="13" t="str">
        <f t="shared" si="0"/>
        <v/>
      </c>
      <c r="D30" s="99"/>
      <c r="E30" s="99"/>
      <c r="F30" s="205"/>
      <c r="G30" s="99"/>
      <c r="H30" s="99"/>
      <c r="I30" s="106"/>
      <c r="J30" s="99"/>
      <c r="K30" s="99"/>
      <c r="L30" s="106"/>
      <c r="M30" s="118"/>
      <c r="N30" s="125"/>
    </row>
    <row r="31" spans="1:14" s="1" customFormat="1" ht="18.75" customHeight="1">
      <c r="A31" s="7" t="s">
        <v>26</v>
      </c>
      <c r="B31" s="15" t="s">
        <v>43</v>
      </c>
      <c r="C31" s="97" t="str">
        <f t="shared" si="0"/>
        <v/>
      </c>
      <c r="D31" s="101"/>
      <c r="E31" s="101"/>
      <c r="F31" s="207"/>
      <c r="G31" s="101"/>
      <c r="H31" s="101"/>
      <c r="I31" s="108"/>
      <c r="J31" s="101"/>
      <c r="K31" s="101"/>
      <c r="L31" s="108"/>
      <c r="M31" s="120"/>
      <c r="N31" s="131"/>
    </row>
    <row r="32" spans="1:14" s="1" customFormat="1" ht="18.75" customHeight="1">
      <c r="A32" s="4" t="s">
        <v>26</v>
      </c>
      <c r="B32" s="12" t="s">
        <v>27</v>
      </c>
      <c r="C32" s="15" t="str">
        <f t="shared" si="0"/>
        <v/>
      </c>
      <c r="D32" s="24"/>
      <c r="E32" s="24"/>
      <c r="F32" s="195"/>
      <c r="G32" s="24"/>
      <c r="H32" s="24"/>
      <c r="I32" s="54"/>
      <c r="J32" s="24"/>
      <c r="K32" s="24"/>
      <c r="L32" s="54"/>
      <c r="M32" s="70"/>
      <c r="N32" s="127"/>
    </row>
    <row r="33" spans="1:14" s="1" customFormat="1" ht="18.75" customHeight="1">
      <c r="A33" s="5" t="s">
        <v>26</v>
      </c>
      <c r="B33" s="13" t="s">
        <v>27</v>
      </c>
      <c r="C33" s="13" t="str">
        <f t="shared" si="0"/>
        <v/>
      </c>
      <c r="D33" s="99"/>
      <c r="E33" s="99"/>
      <c r="F33" s="205"/>
      <c r="G33" s="99"/>
      <c r="H33" s="99"/>
      <c r="I33" s="106"/>
      <c r="J33" s="99"/>
      <c r="K33" s="99"/>
      <c r="L33" s="106"/>
      <c r="M33" s="118"/>
      <c r="N33" s="128"/>
    </row>
    <row r="34" spans="1:14" s="1" customFormat="1" ht="18.75" customHeight="1">
      <c r="A34" s="6" t="s">
        <v>26</v>
      </c>
      <c r="B34" s="14" t="s">
        <v>27</v>
      </c>
      <c r="C34" s="97" t="str">
        <f t="shared" si="0"/>
        <v/>
      </c>
      <c r="D34" s="100"/>
      <c r="E34" s="100"/>
      <c r="F34" s="206"/>
      <c r="G34" s="100"/>
      <c r="H34" s="100"/>
      <c r="I34" s="107"/>
      <c r="J34" s="100"/>
      <c r="K34" s="100"/>
      <c r="L34" s="107"/>
      <c r="M34" s="119"/>
      <c r="N34" s="129"/>
    </row>
    <row r="35" spans="1:14" s="1" customFormat="1" ht="18.75" customHeight="1">
      <c r="A35" s="4" t="s">
        <v>26</v>
      </c>
      <c r="B35" s="12" t="s">
        <v>23</v>
      </c>
      <c r="C35" s="15" t="str">
        <f t="shared" si="0"/>
        <v/>
      </c>
      <c r="D35" s="24"/>
      <c r="E35" s="24"/>
      <c r="F35" s="195"/>
      <c r="G35" s="24"/>
      <c r="H35" s="24"/>
      <c r="I35" s="54"/>
      <c r="J35" s="24"/>
      <c r="K35" s="24"/>
      <c r="L35" s="54"/>
      <c r="M35" s="70"/>
      <c r="N35" s="127"/>
    </row>
    <row r="36" spans="1:14" s="1" customFormat="1" ht="18.75" customHeight="1">
      <c r="A36" s="5" t="s">
        <v>26</v>
      </c>
      <c r="B36" s="13" t="s">
        <v>23</v>
      </c>
      <c r="C36" s="13" t="str">
        <f t="shared" si="0"/>
        <v/>
      </c>
      <c r="D36" s="99"/>
      <c r="E36" s="99"/>
      <c r="F36" s="205"/>
      <c r="G36" s="99"/>
      <c r="H36" s="99"/>
      <c r="I36" s="106"/>
      <c r="J36" s="99"/>
      <c r="K36" s="99"/>
      <c r="L36" s="106"/>
      <c r="M36" s="118"/>
      <c r="N36" s="128"/>
    </row>
    <row r="37" spans="1:14" s="1" customFormat="1" ht="18.75" customHeight="1">
      <c r="A37" s="6" t="s">
        <v>26</v>
      </c>
      <c r="B37" s="14" t="s">
        <v>23</v>
      </c>
      <c r="C37" s="97" t="str">
        <f t="shared" si="0"/>
        <v/>
      </c>
      <c r="D37" s="100"/>
      <c r="E37" s="100"/>
      <c r="F37" s="206"/>
      <c r="G37" s="100"/>
      <c r="H37" s="100"/>
      <c r="I37" s="107"/>
      <c r="J37" s="100"/>
      <c r="K37" s="100"/>
      <c r="L37" s="107"/>
      <c r="M37" s="119"/>
      <c r="N37" s="129"/>
    </row>
    <row r="38" spans="1:14" s="1" customFormat="1" ht="18.75" customHeight="1">
      <c r="A38" s="4" t="s">
        <v>26</v>
      </c>
      <c r="B38" s="12" t="s">
        <v>17</v>
      </c>
      <c r="C38" s="16" t="str">
        <f t="shared" si="0"/>
        <v/>
      </c>
      <c r="D38" s="24"/>
      <c r="E38" s="24"/>
      <c r="F38" s="195"/>
      <c r="G38" s="24"/>
      <c r="H38" s="24"/>
      <c r="I38" s="54"/>
      <c r="J38" s="24"/>
      <c r="K38" s="24"/>
      <c r="L38" s="54"/>
      <c r="M38" s="70"/>
      <c r="N38" s="80"/>
    </row>
    <row r="39" spans="1:14" s="1" customFormat="1" ht="18.75" customHeight="1">
      <c r="A39" s="5" t="s">
        <v>26</v>
      </c>
      <c r="B39" s="13" t="s">
        <v>17</v>
      </c>
      <c r="C39" s="13" t="str">
        <f t="shared" si="0"/>
        <v/>
      </c>
      <c r="D39" s="99"/>
      <c r="E39" s="99"/>
      <c r="F39" s="205"/>
      <c r="G39" s="99"/>
      <c r="H39" s="99"/>
      <c r="I39" s="106"/>
      <c r="J39" s="99"/>
      <c r="K39" s="99"/>
      <c r="L39" s="106"/>
      <c r="M39" s="118"/>
      <c r="N39" s="125"/>
    </row>
    <row r="40" spans="1:14" s="1" customFormat="1" ht="18.75" customHeight="1">
      <c r="A40" s="6" t="s">
        <v>26</v>
      </c>
      <c r="B40" s="14" t="s">
        <v>17</v>
      </c>
      <c r="C40" s="14" t="str">
        <f t="shared" si="0"/>
        <v/>
      </c>
      <c r="D40" s="100"/>
      <c r="E40" s="100"/>
      <c r="F40" s="206"/>
      <c r="G40" s="100"/>
      <c r="H40" s="100"/>
      <c r="I40" s="107"/>
      <c r="J40" s="100"/>
      <c r="K40" s="100"/>
      <c r="L40" s="107"/>
      <c r="M40" s="119"/>
      <c r="N40" s="126"/>
    </row>
    <row r="41" spans="1:14" s="1" customFormat="1" ht="18.75" customHeight="1">
      <c r="A41" s="8" t="s">
        <v>26</v>
      </c>
      <c r="B41" s="16" t="s">
        <v>25</v>
      </c>
      <c r="C41" s="16" t="str">
        <f t="shared" si="0"/>
        <v/>
      </c>
      <c r="D41" s="24"/>
      <c r="E41" s="24"/>
      <c r="F41" s="195"/>
      <c r="G41" s="24"/>
      <c r="H41" s="24"/>
      <c r="I41" s="54"/>
      <c r="J41" s="24"/>
      <c r="K41" s="24"/>
      <c r="L41" s="54"/>
      <c r="M41" s="70"/>
      <c r="N41" s="127"/>
    </row>
    <row r="42" spans="1:14" s="1" customFormat="1" ht="18.75" customHeight="1">
      <c r="A42" s="5" t="s">
        <v>26</v>
      </c>
      <c r="B42" s="13" t="s">
        <v>25</v>
      </c>
      <c r="C42" s="13" t="str">
        <f t="shared" si="0"/>
        <v/>
      </c>
      <c r="D42" s="99"/>
      <c r="E42" s="99"/>
      <c r="F42" s="205"/>
      <c r="G42" s="99"/>
      <c r="H42" s="99"/>
      <c r="I42" s="106"/>
      <c r="J42" s="99"/>
      <c r="K42" s="99"/>
      <c r="L42" s="106"/>
      <c r="M42" s="118"/>
      <c r="N42" s="128"/>
    </row>
    <row r="43" spans="1:14" s="1" customFormat="1" ht="18.75" customHeight="1">
      <c r="A43" s="6" t="s">
        <v>26</v>
      </c>
      <c r="B43" s="14" t="s">
        <v>25</v>
      </c>
      <c r="C43" s="14" t="str">
        <f t="shared" si="0"/>
        <v/>
      </c>
      <c r="D43" s="100"/>
      <c r="E43" s="100"/>
      <c r="F43" s="206"/>
      <c r="G43" s="100"/>
      <c r="H43" s="100"/>
      <c r="I43" s="107"/>
      <c r="J43" s="100"/>
      <c r="K43" s="100"/>
      <c r="L43" s="107"/>
      <c r="M43" s="119"/>
      <c r="N43" s="129"/>
    </row>
    <row r="44" spans="1:14" s="1" customFormat="1" ht="18.75" customHeight="1">
      <c r="A44" s="8" t="s">
        <v>26</v>
      </c>
      <c r="B44" s="16" t="s">
        <v>151</v>
      </c>
      <c r="C44" s="16" t="str">
        <f t="shared" si="0"/>
        <v/>
      </c>
      <c r="D44" s="98"/>
      <c r="E44" s="98"/>
      <c r="F44" s="208"/>
      <c r="G44" s="98"/>
      <c r="H44" s="98"/>
      <c r="I44" s="109"/>
      <c r="J44" s="98"/>
      <c r="K44" s="98"/>
      <c r="L44" s="109"/>
      <c r="M44" s="121"/>
      <c r="N44" s="127"/>
    </row>
    <row r="45" spans="1:14" s="1" customFormat="1" ht="18.75" customHeight="1">
      <c r="A45" s="5" t="s">
        <v>26</v>
      </c>
      <c r="B45" s="13" t="s">
        <v>151</v>
      </c>
      <c r="C45" s="13" t="str">
        <f t="shared" si="0"/>
        <v/>
      </c>
      <c r="D45" s="99"/>
      <c r="E45" s="99"/>
      <c r="F45" s="205"/>
      <c r="G45" s="99"/>
      <c r="H45" s="99"/>
      <c r="I45" s="106"/>
      <c r="J45" s="99"/>
      <c r="K45" s="99"/>
      <c r="L45" s="106"/>
      <c r="M45" s="118"/>
      <c r="N45" s="128"/>
    </row>
    <row r="46" spans="1:14" s="1" customFormat="1" ht="18.75" customHeight="1">
      <c r="A46" s="6" t="s">
        <v>26</v>
      </c>
      <c r="B46" s="14" t="s">
        <v>151</v>
      </c>
      <c r="C46" s="14" t="str">
        <f t="shared" si="0"/>
        <v/>
      </c>
      <c r="D46" s="100"/>
      <c r="E46" s="100"/>
      <c r="F46" s="206"/>
      <c r="G46" s="100"/>
      <c r="H46" s="100"/>
      <c r="I46" s="107"/>
      <c r="J46" s="100"/>
      <c r="K46" s="100"/>
      <c r="L46" s="107"/>
      <c r="M46" s="119"/>
      <c r="N46" s="129"/>
    </row>
    <row r="47" spans="1:14" s="1" customFormat="1" ht="18.75" customHeight="1">
      <c r="A47" s="4" t="s">
        <v>26</v>
      </c>
      <c r="B47" s="12" t="s">
        <v>45</v>
      </c>
      <c r="C47" s="16" t="str">
        <f t="shared" si="0"/>
        <v/>
      </c>
      <c r="D47" s="24"/>
      <c r="E47" s="24"/>
      <c r="F47" s="195"/>
      <c r="G47" s="24"/>
      <c r="H47" s="24"/>
      <c r="I47" s="54"/>
      <c r="J47" s="24"/>
      <c r="K47" s="24"/>
      <c r="L47" s="54"/>
      <c r="M47" s="70"/>
      <c r="N47" s="127"/>
    </row>
    <row r="48" spans="1:14" s="1" customFormat="1" ht="18.75" customHeight="1">
      <c r="A48" s="9" t="s">
        <v>26</v>
      </c>
      <c r="B48" s="17" t="s">
        <v>45</v>
      </c>
      <c r="C48" s="13" t="str">
        <f t="shared" si="0"/>
        <v/>
      </c>
      <c r="D48" s="102"/>
      <c r="E48" s="102"/>
      <c r="F48" s="209"/>
      <c r="G48" s="102"/>
      <c r="H48" s="102"/>
      <c r="I48" s="110"/>
      <c r="J48" s="102"/>
      <c r="K48" s="102"/>
      <c r="L48" s="110"/>
      <c r="M48" s="122"/>
      <c r="N48" s="132"/>
    </row>
    <row r="49" spans="1:14" s="1" customFormat="1" ht="18.75" customHeight="1">
      <c r="A49" s="6" t="s">
        <v>26</v>
      </c>
      <c r="B49" s="14" t="s">
        <v>45</v>
      </c>
      <c r="C49" s="14" t="str">
        <f t="shared" si="0"/>
        <v/>
      </c>
      <c r="D49" s="100"/>
      <c r="E49" s="100"/>
      <c r="F49" s="206"/>
      <c r="G49" s="100"/>
      <c r="H49" s="100"/>
      <c r="I49" s="107"/>
      <c r="J49" s="100"/>
      <c r="K49" s="100"/>
      <c r="L49" s="107"/>
      <c r="M49" s="119"/>
      <c r="N49" s="129"/>
    </row>
    <row r="50" spans="1:14" s="1" customFormat="1" ht="18.75" customHeight="1">
      <c r="A50" s="8" t="s">
        <v>26</v>
      </c>
      <c r="B50" s="16" t="s">
        <v>44</v>
      </c>
      <c r="C50" s="98"/>
      <c r="D50" s="98"/>
      <c r="E50" s="98"/>
      <c r="F50" s="208"/>
      <c r="G50" s="98"/>
      <c r="H50" s="98"/>
      <c r="I50" s="109"/>
      <c r="J50" s="98"/>
      <c r="K50" s="98"/>
      <c r="L50" s="113"/>
      <c r="M50" s="121"/>
      <c r="N50" s="127"/>
    </row>
    <row r="51" spans="1:14" s="1" customFormat="1" ht="18.75" customHeight="1">
      <c r="A51" s="5" t="s">
        <v>26</v>
      </c>
      <c r="B51" s="13" t="s">
        <v>44</v>
      </c>
      <c r="C51" s="99"/>
      <c r="D51" s="99"/>
      <c r="E51" s="99"/>
      <c r="F51" s="205"/>
      <c r="G51" s="99"/>
      <c r="H51" s="99"/>
      <c r="I51" s="106"/>
      <c r="J51" s="99"/>
      <c r="K51" s="99"/>
      <c r="L51" s="114"/>
      <c r="M51" s="118"/>
      <c r="N51" s="128"/>
    </row>
    <row r="52" spans="1:14" s="1" customFormat="1" ht="18.75" customHeight="1">
      <c r="A52" s="5" t="s">
        <v>26</v>
      </c>
      <c r="B52" s="13" t="s">
        <v>44</v>
      </c>
      <c r="C52" s="99"/>
      <c r="D52" s="99"/>
      <c r="E52" s="99"/>
      <c r="F52" s="205"/>
      <c r="G52" s="99"/>
      <c r="H52" s="99"/>
      <c r="I52" s="106"/>
      <c r="J52" s="99"/>
      <c r="K52" s="99"/>
      <c r="L52" s="114"/>
      <c r="M52" s="118"/>
      <c r="N52" s="128"/>
    </row>
    <row r="53" spans="1:14" s="1" customFormat="1" ht="18.75" customHeight="1">
      <c r="A53" s="5" t="s">
        <v>26</v>
      </c>
      <c r="B53" s="13" t="s">
        <v>44</v>
      </c>
      <c r="C53" s="99"/>
      <c r="D53" s="99"/>
      <c r="E53" s="99"/>
      <c r="F53" s="205"/>
      <c r="G53" s="99"/>
      <c r="H53" s="99"/>
      <c r="I53" s="106"/>
      <c r="J53" s="99"/>
      <c r="K53" s="99"/>
      <c r="L53" s="114"/>
      <c r="M53" s="118"/>
      <c r="N53" s="128"/>
    </row>
    <row r="54" spans="1:14" s="1" customFormat="1" ht="18.75" customHeight="1">
      <c r="A54" s="5" t="s">
        <v>26</v>
      </c>
      <c r="B54" s="13" t="s">
        <v>44</v>
      </c>
      <c r="C54" s="99"/>
      <c r="D54" s="99"/>
      <c r="E54" s="99"/>
      <c r="F54" s="205"/>
      <c r="G54" s="99"/>
      <c r="H54" s="99"/>
      <c r="I54" s="106"/>
      <c r="J54" s="99"/>
      <c r="K54" s="99"/>
      <c r="L54" s="114"/>
      <c r="M54" s="118"/>
      <c r="N54" s="128"/>
    </row>
    <row r="55" spans="1:14" s="1" customFormat="1" ht="18.75" customHeight="1">
      <c r="A55" s="6" t="s">
        <v>26</v>
      </c>
      <c r="B55" s="14" t="s">
        <v>44</v>
      </c>
      <c r="C55" s="100"/>
      <c r="D55" s="100"/>
      <c r="E55" s="100"/>
      <c r="F55" s="206"/>
      <c r="G55" s="100"/>
      <c r="H55" s="100"/>
      <c r="I55" s="107"/>
      <c r="J55" s="100"/>
      <c r="K55" s="100"/>
      <c r="L55" s="115"/>
      <c r="M55" s="119"/>
      <c r="N55" s="129"/>
    </row>
    <row r="56" spans="1:14" s="1" customFormat="1" ht="18.75" customHeight="1">
      <c r="A56" s="4" t="s">
        <v>26</v>
      </c>
      <c r="B56" s="12" t="s">
        <v>44</v>
      </c>
      <c r="C56" s="98"/>
      <c r="D56" s="24"/>
      <c r="E56" s="24"/>
      <c r="F56" s="195"/>
      <c r="G56" s="24"/>
      <c r="H56" s="24"/>
      <c r="I56" s="54"/>
      <c r="J56" s="24"/>
      <c r="K56" s="24"/>
      <c r="L56" s="116"/>
      <c r="M56" s="70"/>
      <c r="N56" s="127"/>
    </row>
    <row r="57" spans="1:14" s="1" customFormat="1" ht="18.75" customHeight="1">
      <c r="A57" s="5" t="s">
        <v>26</v>
      </c>
      <c r="B57" s="13" t="s">
        <v>44</v>
      </c>
      <c r="C57" s="99"/>
      <c r="D57" s="99"/>
      <c r="E57" s="99"/>
      <c r="F57" s="205"/>
      <c r="G57" s="99"/>
      <c r="H57" s="99"/>
      <c r="I57" s="106"/>
      <c r="J57" s="99"/>
      <c r="K57" s="99"/>
      <c r="L57" s="114"/>
      <c r="M57" s="118"/>
      <c r="N57" s="128"/>
    </row>
    <row r="58" spans="1:14" s="1" customFormat="1" ht="18.75" customHeight="1">
      <c r="A58" s="5" t="s">
        <v>26</v>
      </c>
      <c r="B58" s="13" t="s">
        <v>44</v>
      </c>
      <c r="C58" s="99"/>
      <c r="D58" s="99"/>
      <c r="E58" s="99"/>
      <c r="F58" s="205"/>
      <c r="G58" s="99"/>
      <c r="H58" s="99"/>
      <c r="I58" s="106"/>
      <c r="J58" s="99"/>
      <c r="K58" s="99"/>
      <c r="L58" s="114"/>
      <c r="M58" s="118"/>
      <c r="N58" s="128"/>
    </row>
    <row r="59" spans="1:14" s="1" customFormat="1" ht="18.75" customHeight="1">
      <c r="A59" s="5" t="s">
        <v>26</v>
      </c>
      <c r="B59" s="13" t="s">
        <v>44</v>
      </c>
      <c r="C59" s="99"/>
      <c r="D59" s="99"/>
      <c r="E59" s="99"/>
      <c r="F59" s="205"/>
      <c r="G59" s="99"/>
      <c r="H59" s="99"/>
      <c r="I59" s="106"/>
      <c r="J59" s="99"/>
      <c r="K59" s="99"/>
      <c r="L59" s="114"/>
      <c r="M59" s="118"/>
      <c r="N59" s="128"/>
    </row>
    <row r="60" spans="1:14" s="1" customFormat="1" ht="18.75" customHeight="1">
      <c r="A60" s="5" t="s">
        <v>26</v>
      </c>
      <c r="B60" s="13" t="s">
        <v>44</v>
      </c>
      <c r="C60" s="99"/>
      <c r="D60" s="99"/>
      <c r="E60" s="99"/>
      <c r="F60" s="205"/>
      <c r="G60" s="99"/>
      <c r="H60" s="99"/>
      <c r="I60" s="106"/>
      <c r="J60" s="99"/>
      <c r="K60" s="99"/>
      <c r="L60" s="114"/>
      <c r="M60" s="118"/>
      <c r="N60" s="128"/>
    </row>
    <row r="61" spans="1:14" s="1" customFormat="1" ht="18.75" customHeight="1">
      <c r="A61" s="6" t="s">
        <v>26</v>
      </c>
      <c r="B61" s="14" t="s">
        <v>44</v>
      </c>
      <c r="C61" s="100"/>
      <c r="D61" s="100"/>
      <c r="E61" s="100"/>
      <c r="F61" s="206"/>
      <c r="G61" s="100"/>
      <c r="H61" s="100"/>
      <c r="I61" s="107"/>
      <c r="J61" s="100"/>
      <c r="K61" s="100"/>
      <c r="L61" s="115"/>
      <c r="M61" s="119"/>
      <c r="N61" s="129"/>
    </row>
    <row r="62" spans="1:14" s="1" customFormat="1" ht="18.75" customHeight="1">
      <c r="A62" s="4" t="s">
        <v>26</v>
      </c>
      <c r="B62" s="12" t="s">
        <v>44</v>
      </c>
      <c r="C62" s="98"/>
      <c r="D62" s="24"/>
      <c r="E62" s="24"/>
      <c r="F62" s="195"/>
      <c r="G62" s="24"/>
      <c r="H62" s="24"/>
      <c r="I62" s="54"/>
      <c r="J62" s="24"/>
      <c r="K62" s="24"/>
      <c r="L62" s="116"/>
      <c r="M62" s="70"/>
      <c r="N62" s="127"/>
    </row>
    <row r="63" spans="1:14" s="1" customFormat="1" ht="18.75" customHeight="1">
      <c r="A63" s="5" t="s">
        <v>26</v>
      </c>
      <c r="B63" s="13" t="s">
        <v>44</v>
      </c>
      <c r="C63" s="99"/>
      <c r="D63" s="99"/>
      <c r="E63" s="99"/>
      <c r="F63" s="205"/>
      <c r="G63" s="99"/>
      <c r="H63" s="99"/>
      <c r="I63" s="106"/>
      <c r="J63" s="99"/>
      <c r="K63" s="99"/>
      <c r="L63" s="114"/>
      <c r="M63" s="118"/>
      <c r="N63" s="128"/>
    </row>
    <row r="64" spans="1:14" s="1" customFormat="1" ht="18.75" customHeight="1">
      <c r="A64" s="5" t="s">
        <v>26</v>
      </c>
      <c r="B64" s="13" t="s">
        <v>44</v>
      </c>
      <c r="C64" s="99"/>
      <c r="D64" s="99"/>
      <c r="E64" s="99"/>
      <c r="F64" s="205"/>
      <c r="G64" s="99"/>
      <c r="H64" s="99"/>
      <c r="I64" s="106"/>
      <c r="J64" s="99"/>
      <c r="K64" s="99"/>
      <c r="L64" s="114"/>
      <c r="M64" s="118"/>
      <c r="N64" s="128"/>
    </row>
    <row r="65" spans="1:15" s="1" customFormat="1" ht="18.75" customHeight="1">
      <c r="A65" s="5" t="s">
        <v>26</v>
      </c>
      <c r="B65" s="13" t="s">
        <v>44</v>
      </c>
      <c r="C65" s="99"/>
      <c r="D65" s="99"/>
      <c r="E65" s="99"/>
      <c r="F65" s="205"/>
      <c r="G65" s="99"/>
      <c r="H65" s="99"/>
      <c r="I65" s="106"/>
      <c r="J65" s="99"/>
      <c r="K65" s="99"/>
      <c r="L65" s="114"/>
      <c r="M65" s="118"/>
      <c r="N65" s="128"/>
    </row>
    <row r="66" spans="1:15" s="1" customFormat="1" ht="18.75" customHeight="1">
      <c r="A66" s="5" t="s">
        <v>26</v>
      </c>
      <c r="B66" s="13" t="s">
        <v>44</v>
      </c>
      <c r="C66" s="99"/>
      <c r="D66" s="99"/>
      <c r="E66" s="99"/>
      <c r="F66" s="205"/>
      <c r="G66" s="99"/>
      <c r="H66" s="99"/>
      <c r="I66" s="106"/>
      <c r="J66" s="99"/>
      <c r="K66" s="99"/>
      <c r="L66" s="114"/>
      <c r="M66" s="118"/>
      <c r="N66" s="128"/>
    </row>
    <row r="67" spans="1:15" s="1" customFormat="1" ht="18.75" customHeight="1">
      <c r="A67" s="7" t="s">
        <v>26</v>
      </c>
      <c r="B67" s="15" t="s">
        <v>44</v>
      </c>
      <c r="C67" s="101"/>
      <c r="D67" s="101"/>
      <c r="E67" s="101"/>
      <c r="F67" s="207"/>
      <c r="G67" s="101"/>
      <c r="H67" s="100"/>
      <c r="I67" s="107"/>
      <c r="J67" s="100"/>
      <c r="K67" s="101"/>
      <c r="L67" s="117"/>
      <c r="M67" s="120"/>
      <c r="N67" s="130"/>
    </row>
    <row r="68" spans="1:15" ht="18.75" customHeight="1">
      <c r="A68" s="215" t="s">
        <v>11</v>
      </c>
      <c r="B68" s="216"/>
      <c r="C68" s="219">
        <f>SUMPRODUCT((C5:C67&lt;&gt;"")/COUNTIF(C5:C67,C5:C67&amp;""))</f>
        <v>0</v>
      </c>
      <c r="D68" s="25" t="s">
        <v>146</v>
      </c>
      <c r="E68" s="103">
        <v>3000</v>
      </c>
      <c r="F68" s="103"/>
      <c r="G68" s="103" t="s">
        <v>148</v>
      </c>
      <c r="H68" s="104">
        <f>$C$68*$E$68</f>
        <v>0</v>
      </c>
      <c r="K68" s="49" t="s">
        <v>68</v>
      </c>
      <c r="L68" s="66" t="str">
        <f>C47</f>
        <v/>
      </c>
      <c r="M68" s="223" t="str">
        <f>IF(D47="","",D47)</f>
        <v/>
      </c>
      <c r="N68" s="224"/>
      <c r="O68" s="93" t="s">
        <v>145</v>
      </c>
    </row>
    <row r="69" spans="1:15" ht="18.75" customHeight="1">
      <c r="A69" s="217"/>
      <c r="B69" s="218"/>
      <c r="C69" s="220"/>
      <c r="D69" s="23" t="s">
        <v>147</v>
      </c>
      <c r="E69" s="33">
        <v>500</v>
      </c>
      <c r="F69" s="33"/>
      <c r="G69" s="33" t="s">
        <v>148</v>
      </c>
      <c r="H69" s="105">
        <f>$C$68*$E$69</f>
        <v>0</v>
      </c>
      <c r="K69" s="210" t="s">
        <v>66</v>
      </c>
      <c r="L69" s="67" t="s">
        <v>43</v>
      </c>
      <c r="M69" s="123"/>
      <c r="N69" s="133"/>
      <c r="O69" s="94"/>
    </row>
    <row r="70" spans="1:15" ht="18.75" customHeight="1">
      <c r="K70" s="210"/>
      <c r="L70" s="67" t="s">
        <v>62</v>
      </c>
      <c r="M70" s="123"/>
      <c r="N70" s="91"/>
      <c r="O70" s="94"/>
    </row>
    <row r="71" spans="1:15" ht="18.75" customHeight="1">
      <c r="C71" s="212"/>
      <c r="D71" s="212"/>
      <c r="E71" s="212"/>
      <c r="K71" s="210"/>
      <c r="L71" s="67" t="s">
        <v>63</v>
      </c>
      <c r="M71" s="123"/>
      <c r="N71" s="91"/>
      <c r="O71" s="95"/>
    </row>
    <row r="72" spans="1:15" ht="18.75" customHeight="1">
      <c r="K72" s="210"/>
      <c r="L72" s="67" t="s">
        <v>39</v>
      </c>
      <c r="M72" s="123"/>
      <c r="N72" s="91"/>
      <c r="O72" s="94"/>
    </row>
    <row r="73" spans="1:15" ht="18.75" customHeight="1">
      <c r="K73" s="50" t="s">
        <v>29</v>
      </c>
      <c r="L73" s="68" t="str">
        <f>C48</f>
        <v/>
      </c>
      <c r="M73" s="213" t="str">
        <f>IF(D48="","",D48)</f>
        <v/>
      </c>
      <c r="N73" s="214"/>
      <c r="O73" s="94"/>
    </row>
    <row r="74" spans="1:15" ht="18.75" customHeight="1">
      <c r="K74" s="210" t="s">
        <v>66</v>
      </c>
      <c r="L74" s="67" t="s">
        <v>43</v>
      </c>
      <c r="M74" s="123"/>
      <c r="N74" s="133"/>
      <c r="O74" s="94"/>
    </row>
    <row r="75" spans="1:15" ht="18.75" customHeight="1">
      <c r="K75" s="210"/>
      <c r="L75" s="67" t="s">
        <v>62</v>
      </c>
      <c r="M75" s="123"/>
      <c r="N75" s="91"/>
      <c r="O75" s="94"/>
    </row>
    <row r="76" spans="1:15" ht="18.75" customHeight="1">
      <c r="G76" s="212"/>
      <c r="H76" s="212"/>
      <c r="I76" s="212"/>
      <c r="J76" s="111"/>
      <c r="K76" s="210"/>
      <c r="L76" s="67" t="s">
        <v>63</v>
      </c>
      <c r="M76" s="123"/>
      <c r="N76" s="91"/>
      <c r="O76" s="95"/>
    </row>
    <row r="77" spans="1:15" ht="18.75" customHeight="1">
      <c r="K77" s="210"/>
      <c r="L77" s="67" t="s">
        <v>39</v>
      </c>
      <c r="M77" s="123"/>
      <c r="N77" s="91"/>
      <c r="O77" s="94"/>
    </row>
    <row r="78" spans="1:15" ht="18.75" customHeight="1">
      <c r="K78" s="50" t="s">
        <v>144</v>
      </c>
      <c r="L78" s="68" t="str">
        <f>C49</f>
        <v/>
      </c>
      <c r="M78" s="213" t="str">
        <f>IF(D49="","",D49)</f>
        <v/>
      </c>
      <c r="N78" s="214"/>
      <c r="O78" s="94"/>
    </row>
    <row r="79" spans="1:15" ht="18.75" customHeight="1">
      <c r="K79" s="210" t="s">
        <v>66</v>
      </c>
      <c r="L79" s="67" t="s">
        <v>43</v>
      </c>
      <c r="M79" s="123"/>
      <c r="N79" s="133"/>
      <c r="O79" s="94"/>
    </row>
    <row r="80" spans="1:15" ht="18.75" customHeight="1">
      <c r="K80" s="210"/>
      <c r="L80" s="67" t="s">
        <v>62</v>
      </c>
      <c r="M80" s="123"/>
      <c r="N80" s="91"/>
      <c r="O80" s="94"/>
    </row>
    <row r="81" spans="11:15" ht="18.75" customHeight="1">
      <c r="K81" s="210"/>
      <c r="L81" s="67" t="s">
        <v>63</v>
      </c>
      <c r="M81" s="123"/>
      <c r="N81" s="91"/>
      <c r="O81" s="95"/>
    </row>
    <row r="82" spans="11:15" ht="18.75" customHeight="1">
      <c r="K82" s="211"/>
      <c r="L82" s="69" t="s">
        <v>39</v>
      </c>
      <c r="M82" s="124"/>
      <c r="N82" s="92"/>
      <c r="O82" s="96"/>
    </row>
  </sheetData>
  <mergeCells count="12">
    <mergeCell ref="A1:J1"/>
    <mergeCell ref="A2:J2"/>
    <mergeCell ref="M68:N68"/>
    <mergeCell ref="C71:E71"/>
    <mergeCell ref="M73:N73"/>
    <mergeCell ref="K79:K82"/>
    <mergeCell ref="G76:I76"/>
    <mergeCell ref="M78:N78"/>
    <mergeCell ref="A68:B69"/>
    <mergeCell ref="C68:C69"/>
    <mergeCell ref="K69:K72"/>
    <mergeCell ref="K74:K77"/>
  </mergeCells>
  <phoneticPr fontId="1"/>
  <dataValidations count="7">
    <dataValidation type="list" allowBlank="1" showInputMessage="1" showErrorMessage="1" errorTitle="エラー" error="正しい都県番号を入力してください。" sqref="K2" xr:uid="{00000000-0002-0000-0100-000000000000}">
      <formula1>$P$4:$P$12</formula1>
    </dataValidation>
    <dataValidation imeMode="halfAlpha" allowBlank="1" showInputMessage="1" showErrorMessage="1" sqref="M69:N72 M74:N77 L68:L82 M79:N82 C5:C67 M5:N67" xr:uid="{00000000-0002-0000-0100-000001000000}"/>
    <dataValidation imeMode="hiragana" allowBlank="1" showInputMessage="1" showErrorMessage="1" sqref="M73 M68 M78 G5:G67 J5:J67 D5:D67" xr:uid="{00000000-0002-0000-0100-000002000000}"/>
    <dataValidation imeMode="halfKatakana" allowBlank="1" showInputMessage="1" showErrorMessage="1" sqref="E5:F67 H5:H67" xr:uid="{00000000-0002-0000-0100-000003000000}"/>
    <dataValidation type="list" imeMode="halfAlpha" allowBlank="1" showInputMessage="1" showErrorMessage="1" errorTitle="エラー" error="正しい学年を入力してください。" sqref="I5:I67" xr:uid="{00000000-0002-0000-0100-000004000000}">
      <formula1>"1,2,3"</formula1>
    </dataValidation>
    <dataValidation type="list" imeMode="hiragana" allowBlank="1" showInputMessage="1" showErrorMessage="1" errorTitle="エラー" error="リレー登録する場合のみ&quot;○&quot;を入力してください。" sqref="L5:L49" xr:uid="{00000000-0002-0000-0100-000005000000}">
      <formula1>"○"</formula1>
    </dataValidation>
    <dataValidation type="list" imeMode="hiragana" allowBlank="1" showInputMessage="1" showErrorMessage="1" errorTitle="エラー" error="氏名に外字が含まれる場合のみ&quot;○&quot;を入力してください。" sqref="K5:K67" xr:uid="{00000000-0002-0000-0100-000006000000}">
      <formula1>"○"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6"/>
  <sheetViews>
    <sheetView showGridLines="0" view="pageBreakPreview" zoomScaleSheetLayoutView="100" workbookViewId="0">
      <pane ySplit="4" topLeftCell="A5" activePane="bottomLeft" state="frozen"/>
      <selection activeCell="R8" sqref="R8"/>
      <selection pane="bottomLeft" sqref="A1:J1"/>
    </sheetView>
  </sheetViews>
  <sheetFormatPr defaultColWidth="7.46484375" defaultRowHeight="12.75"/>
  <cols>
    <col min="1" max="1" width="5.46484375" style="1" customWidth="1"/>
    <col min="2" max="3" width="9.46484375" style="1" customWidth="1"/>
    <col min="4" max="6" width="20.1328125" style="1" customWidth="1"/>
    <col min="7" max="7" width="11.6640625" style="1" customWidth="1"/>
    <col min="8" max="8" width="12.1328125" style="1" customWidth="1"/>
    <col min="9" max="9" width="5.46484375" style="1" customWidth="1"/>
    <col min="10" max="10" width="31.6640625" style="1" customWidth="1"/>
    <col min="11" max="11" width="6.6640625" style="1" customWidth="1"/>
    <col min="12" max="12" width="8.6640625" style="1" customWidth="1"/>
    <col min="13" max="13" width="9.46484375" style="1" customWidth="1"/>
    <col min="14" max="14" width="5.6640625" style="1" customWidth="1"/>
    <col min="15" max="15" width="5.796875" style="1" hidden="1" customWidth="1"/>
    <col min="16" max="16" width="3.46484375" style="1" hidden="1" customWidth="1"/>
    <col min="17" max="17" width="5.796875" style="1" hidden="1" customWidth="1"/>
    <col min="18" max="16384" width="7.46484375" style="1"/>
  </cols>
  <sheetData>
    <row r="1" spans="1:17" ht="32.65">
      <c r="A1" s="221" t="str">
        <f>男子!A1</f>
        <v>関東中学校陸上競技大会　参加申込一覧</v>
      </c>
      <c r="B1" s="221"/>
      <c r="C1" s="221"/>
      <c r="D1" s="221"/>
      <c r="E1" s="221"/>
      <c r="F1" s="221"/>
      <c r="G1" s="221"/>
      <c r="H1" s="221"/>
      <c r="I1" s="221"/>
      <c r="J1" s="222"/>
      <c r="K1" s="150" t="s">
        <v>51</v>
      </c>
      <c r="L1" s="154" t="s">
        <v>48</v>
      </c>
      <c r="Q1" s="1">
        <v>16</v>
      </c>
    </row>
    <row r="2" spans="1:17" ht="32.65">
      <c r="A2" s="221" t="s">
        <v>59</v>
      </c>
      <c r="B2" s="221"/>
      <c r="C2" s="221"/>
      <c r="D2" s="221"/>
      <c r="E2" s="221"/>
      <c r="F2" s="221"/>
      <c r="G2" s="221"/>
      <c r="H2" s="221"/>
      <c r="I2" s="221"/>
      <c r="J2" s="222"/>
      <c r="K2" s="112"/>
      <c r="L2" s="155" t="str">
        <f>IF(K2="","",VLOOKUP(K2,P5:Q12,2))</f>
        <v/>
      </c>
    </row>
    <row r="3" spans="1:17" ht="18" customHeight="1"/>
    <row r="4" spans="1:17" ht="36" customHeight="1">
      <c r="A4" s="134" t="s">
        <v>2</v>
      </c>
      <c r="B4" s="141" t="s">
        <v>5</v>
      </c>
      <c r="C4" s="141" t="s">
        <v>16</v>
      </c>
      <c r="D4" s="141" t="s">
        <v>3</v>
      </c>
      <c r="E4" s="141" t="s">
        <v>18</v>
      </c>
      <c r="F4" s="141" t="s">
        <v>162</v>
      </c>
      <c r="G4" s="149" t="s">
        <v>153</v>
      </c>
      <c r="H4" s="149" t="s">
        <v>154</v>
      </c>
      <c r="I4" s="141" t="s">
        <v>15</v>
      </c>
      <c r="J4" s="141" t="s">
        <v>155</v>
      </c>
      <c r="K4" s="149" t="s">
        <v>61</v>
      </c>
      <c r="L4" s="149" t="s">
        <v>47</v>
      </c>
      <c r="M4" s="141" t="s">
        <v>13</v>
      </c>
      <c r="N4" s="164" t="s">
        <v>9</v>
      </c>
    </row>
    <row r="5" spans="1:17" ht="18.75" customHeight="1">
      <c r="A5" s="135" t="s">
        <v>28</v>
      </c>
      <c r="B5" s="142" t="s">
        <v>19</v>
      </c>
      <c r="C5" s="142" t="str">
        <f>IF($K$2="","",$K$2*100+1)</f>
        <v/>
      </c>
      <c r="D5" s="24"/>
      <c r="E5" s="24"/>
      <c r="F5" s="195"/>
      <c r="G5" s="24"/>
      <c r="H5" s="24"/>
      <c r="I5" s="142">
        <v>1</v>
      </c>
      <c r="J5" s="24"/>
      <c r="K5" s="24"/>
      <c r="L5" s="54"/>
      <c r="M5" s="70"/>
      <c r="N5" s="80"/>
      <c r="P5" s="1">
        <v>8</v>
      </c>
      <c r="Q5" s="1" t="s">
        <v>36</v>
      </c>
    </row>
    <row r="6" spans="1:17" ht="18.75" customHeight="1">
      <c r="A6" s="136" t="s">
        <v>28</v>
      </c>
      <c r="B6" s="143" t="s">
        <v>19</v>
      </c>
      <c r="C6" s="143" t="str">
        <f t="shared" ref="C6:C43" si="0">IF(C5="","",C5+1)</f>
        <v/>
      </c>
      <c r="D6" s="99"/>
      <c r="E6" s="99"/>
      <c r="F6" s="205"/>
      <c r="G6" s="99"/>
      <c r="H6" s="99"/>
      <c r="I6" s="143">
        <v>1</v>
      </c>
      <c r="J6" s="99"/>
      <c r="K6" s="99"/>
      <c r="L6" s="106"/>
      <c r="M6" s="118"/>
      <c r="N6" s="125"/>
      <c r="P6" s="1">
        <v>9</v>
      </c>
      <c r="Q6" s="1" t="s">
        <v>55</v>
      </c>
    </row>
    <row r="7" spans="1:17" ht="18.75" customHeight="1">
      <c r="A7" s="137" t="s">
        <v>28</v>
      </c>
      <c r="B7" s="144" t="s">
        <v>19</v>
      </c>
      <c r="C7" s="144" t="str">
        <f t="shared" si="0"/>
        <v/>
      </c>
      <c r="D7" s="100"/>
      <c r="E7" s="100"/>
      <c r="F7" s="206"/>
      <c r="G7" s="100"/>
      <c r="H7" s="100"/>
      <c r="I7" s="144">
        <v>1</v>
      </c>
      <c r="J7" s="100"/>
      <c r="K7" s="100"/>
      <c r="L7" s="107"/>
      <c r="M7" s="119"/>
      <c r="N7" s="126"/>
      <c r="P7" s="1">
        <v>10</v>
      </c>
      <c r="Q7" s="1" t="s">
        <v>50</v>
      </c>
    </row>
    <row r="8" spans="1:17" ht="18.75" customHeight="1">
      <c r="A8" s="135" t="s">
        <v>30</v>
      </c>
      <c r="B8" s="142" t="s">
        <v>19</v>
      </c>
      <c r="C8" s="146" t="str">
        <f t="shared" si="0"/>
        <v/>
      </c>
      <c r="D8" s="24"/>
      <c r="E8" s="24"/>
      <c r="F8" s="195"/>
      <c r="G8" s="24"/>
      <c r="H8" s="24"/>
      <c r="I8" s="142">
        <v>2</v>
      </c>
      <c r="J8" s="24"/>
      <c r="K8" s="24"/>
      <c r="L8" s="54"/>
      <c r="M8" s="70"/>
      <c r="N8" s="80"/>
      <c r="P8" s="1">
        <v>11</v>
      </c>
      <c r="Q8" s="1" t="s">
        <v>52</v>
      </c>
    </row>
    <row r="9" spans="1:17" ht="18.75" customHeight="1">
      <c r="A9" s="136" t="s">
        <v>30</v>
      </c>
      <c r="B9" s="143" t="s">
        <v>19</v>
      </c>
      <c r="C9" s="143" t="str">
        <f t="shared" si="0"/>
        <v/>
      </c>
      <c r="D9" s="99"/>
      <c r="E9" s="99"/>
      <c r="F9" s="205"/>
      <c r="G9" s="99"/>
      <c r="H9" s="99"/>
      <c r="I9" s="143">
        <v>2</v>
      </c>
      <c r="J9" s="99"/>
      <c r="K9" s="99"/>
      <c r="L9" s="106"/>
      <c r="M9" s="118"/>
      <c r="N9" s="125"/>
      <c r="P9" s="1">
        <v>12</v>
      </c>
      <c r="Q9" s="1" t="s">
        <v>56</v>
      </c>
    </row>
    <row r="10" spans="1:17" ht="18.75" customHeight="1">
      <c r="A10" s="137" t="s">
        <v>30</v>
      </c>
      <c r="B10" s="144" t="s">
        <v>19</v>
      </c>
      <c r="C10" s="144" t="str">
        <f t="shared" si="0"/>
        <v/>
      </c>
      <c r="D10" s="100"/>
      <c r="E10" s="100"/>
      <c r="F10" s="206"/>
      <c r="G10" s="100"/>
      <c r="H10" s="100"/>
      <c r="I10" s="144">
        <v>2</v>
      </c>
      <c r="J10" s="100"/>
      <c r="K10" s="100"/>
      <c r="L10" s="107"/>
      <c r="M10" s="119"/>
      <c r="N10" s="126"/>
      <c r="P10" s="1">
        <v>13</v>
      </c>
      <c r="Q10" s="1" t="s">
        <v>58</v>
      </c>
    </row>
    <row r="11" spans="1:17" ht="18.75" customHeight="1">
      <c r="A11" s="135" t="s">
        <v>32</v>
      </c>
      <c r="B11" s="142" t="s">
        <v>19</v>
      </c>
      <c r="C11" s="146" t="str">
        <f t="shared" si="0"/>
        <v/>
      </c>
      <c r="D11" s="24"/>
      <c r="E11" s="24"/>
      <c r="F11" s="195"/>
      <c r="G11" s="24"/>
      <c r="H11" s="24"/>
      <c r="I11" s="142">
        <v>3</v>
      </c>
      <c r="J11" s="24"/>
      <c r="K11" s="24"/>
      <c r="L11" s="54"/>
      <c r="M11" s="70"/>
      <c r="N11" s="80"/>
      <c r="P11" s="1">
        <v>14</v>
      </c>
      <c r="Q11" s="1" t="s">
        <v>6</v>
      </c>
    </row>
    <row r="12" spans="1:17" ht="18.75" customHeight="1">
      <c r="A12" s="136" t="s">
        <v>32</v>
      </c>
      <c r="B12" s="143" t="s">
        <v>19</v>
      </c>
      <c r="C12" s="143" t="str">
        <f t="shared" si="0"/>
        <v/>
      </c>
      <c r="D12" s="99"/>
      <c r="E12" s="99"/>
      <c r="F12" s="205"/>
      <c r="G12" s="99"/>
      <c r="H12" s="99"/>
      <c r="I12" s="143">
        <v>3</v>
      </c>
      <c r="J12" s="99"/>
      <c r="K12" s="99"/>
      <c r="L12" s="106"/>
      <c r="M12" s="118"/>
      <c r="N12" s="125"/>
      <c r="P12" s="1">
        <v>15</v>
      </c>
      <c r="Q12" s="1" t="s">
        <v>54</v>
      </c>
    </row>
    <row r="13" spans="1:17" ht="18.75" customHeight="1">
      <c r="A13" s="137" t="s">
        <v>32</v>
      </c>
      <c r="B13" s="144" t="s">
        <v>19</v>
      </c>
      <c r="C13" s="144" t="str">
        <f t="shared" si="0"/>
        <v/>
      </c>
      <c r="D13" s="100"/>
      <c r="E13" s="100"/>
      <c r="F13" s="206"/>
      <c r="G13" s="100"/>
      <c r="H13" s="100"/>
      <c r="I13" s="144">
        <v>3</v>
      </c>
      <c r="J13" s="100"/>
      <c r="K13" s="100"/>
      <c r="L13" s="107"/>
      <c r="M13" s="119"/>
      <c r="N13" s="126"/>
    </row>
    <row r="14" spans="1:17" ht="18.75" customHeight="1">
      <c r="A14" s="135" t="s">
        <v>26</v>
      </c>
      <c r="B14" s="142" t="s">
        <v>37</v>
      </c>
      <c r="C14" s="146" t="str">
        <f t="shared" si="0"/>
        <v/>
      </c>
      <c r="D14" s="24"/>
      <c r="E14" s="24"/>
      <c r="F14" s="195"/>
      <c r="G14" s="24"/>
      <c r="H14" s="24"/>
      <c r="I14" s="54"/>
      <c r="J14" s="24"/>
      <c r="K14" s="24"/>
      <c r="L14" s="54"/>
      <c r="M14" s="70"/>
      <c r="N14" s="80"/>
    </row>
    <row r="15" spans="1:17" ht="18.75" customHeight="1">
      <c r="A15" s="136" t="s">
        <v>26</v>
      </c>
      <c r="B15" s="143" t="s">
        <v>37</v>
      </c>
      <c r="C15" s="143" t="str">
        <f t="shared" si="0"/>
        <v/>
      </c>
      <c r="D15" s="99"/>
      <c r="E15" s="99"/>
      <c r="F15" s="205"/>
      <c r="G15" s="99"/>
      <c r="H15" s="99"/>
      <c r="I15" s="106"/>
      <c r="J15" s="99"/>
      <c r="K15" s="99"/>
      <c r="L15" s="106"/>
      <c r="M15" s="118"/>
      <c r="N15" s="125"/>
    </row>
    <row r="16" spans="1:17" ht="18.75" customHeight="1">
      <c r="A16" s="137" t="s">
        <v>26</v>
      </c>
      <c r="B16" s="144" t="s">
        <v>37</v>
      </c>
      <c r="C16" s="144" t="str">
        <f t="shared" si="0"/>
        <v/>
      </c>
      <c r="D16" s="100"/>
      <c r="E16" s="100"/>
      <c r="F16" s="206"/>
      <c r="G16" s="100"/>
      <c r="H16" s="100"/>
      <c r="I16" s="107"/>
      <c r="J16" s="100"/>
      <c r="K16" s="100"/>
      <c r="L16" s="107"/>
      <c r="M16" s="119"/>
      <c r="N16" s="126"/>
    </row>
    <row r="17" spans="1:14" ht="18.75" customHeight="1">
      <c r="A17" s="135" t="s">
        <v>26</v>
      </c>
      <c r="B17" s="142" t="s">
        <v>40</v>
      </c>
      <c r="C17" s="145" t="str">
        <f t="shared" si="0"/>
        <v/>
      </c>
      <c r="D17" s="24"/>
      <c r="E17" s="24"/>
      <c r="F17" s="195"/>
      <c r="G17" s="24"/>
      <c r="H17" s="24"/>
      <c r="I17" s="54"/>
      <c r="J17" s="24"/>
      <c r="K17" s="24"/>
      <c r="L17" s="54"/>
      <c r="M17" s="70"/>
      <c r="N17" s="165"/>
    </row>
    <row r="18" spans="1:14" ht="18.75" customHeight="1">
      <c r="A18" s="136" t="s">
        <v>26</v>
      </c>
      <c r="B18" s="143" t="s">
        <v>40</v>
      </c>
      <c r="C18" s="143" t="str">
        <f t="shared" si="0"/>
        <v/>
      </c>
      <c r="D18" s="99"/>
      <c r="E18" s="99"/>
      <c r="F18" s="205"/>
      <c r="G18" s="99"/>
      <c r="H18" s="99"/>
      <c r="I18" s="106"/>
      <c r="J18" s="99"/>
      <c r="K18" s="99"/>
      <c r="L18" s="106"/>
      <c r="M18" s="118"/>
      <c r="N18" s="166"/>
    </row>
    <row r="19" spans="1:14" ht="18.75" customHeight="1">
      <c r="A19" s="138" t="s">
        <v>26</v>
      </c>
      <c r="B19" s="145" t="s">
        <v>40</v>
      </c>
      <c r="C19" s="148" t="str">
        <f t="shared" si="0"/>
        <v/>
      </c>
      <c r="D19" s="101"/>
      <c r="E19" s="101"/>
      <c r="F19" s="207"/>
      <c r="G19" s="101"/>
      <c r="H19" s="101"/>
      <c r="I19" s="108"/>
      <c r="J19" s="101"/>
      <c r="K19" s="101"/>
      <c r="L19" s="108"/>
      <c r="M19" s="120"/>
      <c r="N19" s="167"/>
    </row>
    <row r="20" spans="1:14" ht="18.75" customHeight="1">
      <c r="A20" s="135" t="s">
        <v>26</v>
      </c>
      <c r="B20" s="142" t="s">
        <v>41</v>
      </c>
      <c r="C20" s="145" t="str">
        <f t="shared" si="0"/>
        <v/>
      </c>
      <c r="D20" s="24"/>
      <c r="E20" s="24"/>
      <c r="F20" s="195"/>
      <c r="G20" s="24"/>
      <c r="H20" s="24"/>
      <c r="I20" s="54"/>
      <c r="J20" s="24"/>
      <c r="K20" s="24"/>
      <c r="L20" s="54"/>
      <c r="M20" s="70"/>
      <c r="N20" s="165"/>
    </row>
    <row r="21" spans="1:14" ht="18.75" customHeight="1">
      <c r="A21" s="136" t="s">
        <v>26</v>
      </c>
      <c r="B21" s="143" t="s">
        <v>41</v>
      </c>
      <c r="C21" s="143" t="str">
        <f t="shared" si="0"/>
        <v/>
      </c>
      <c r="D21" s="99"/>
      <c r="E21" s="99"/>
      <c r="F21" s="205"/>
      <c r="G21" s="99"/>
      <c r="H21" s="99"/>
      <c r="I21" s="106"/>
      <c r="J21" s="99"/>
      <c r="K21" s="99"/>
      <c r="L21" s="106"/>
      <c r="M21" s="118"/>
      <c r="N21" s="166"/>
    </row>
    <row r="22" spans="1:14" ht="18.75" customHeight="1">
      <c r="A22" s="137" t="s">
        <v>26</v>
      </c>
      <c r="B22" s="144" t="s">
        <v>41</v>
      </c>
      <c r="C22" s="148" t="str">
        <f t="shared" si="0"/>
        <v/>
      </c>
      <c r="D22" s="100"/>
      <c r="E22" s="100"/>
      <c r="F22" s="206"/>
      <c r="G22" s="100"/>
      <c r="H22" s="100"/>
      <c r="I22" s="107"/>
      <c r="J22" s="100"/>
      <c r="K22" s="100"/>
      <c r="L22" s="107"/>
      <c r="M22" s="119"/>
      <c r="N22" s="168"/>
    </row>
    <row r="23" spans="1:14" ht="18.75" customHeight="1">
      <c r="A23" s="135" t="s">
        <v>26</v>
      </c>
      <c r="B23" s="142" t="s">
        <v>60</v>
      </c>
      <c r="C23" s="145" t="str">
        <f t="shared" si="0"/>
        <v/>
      </c>
      <c r="D23" s="24"/>
      <c r="E23" s="24"/>
      <c r="F23" s="195"/>
      <c r="G23" s="24"/>
      <c r="H23" s="24"/>
      <c r="I23" s="54"/>
      <c r="J23" s="24"/>
      <c r="K23" s="24"/>
      <c r="L23" s="54"/>
      <c r="M23" s="70"/>
      <c r="N23" s="80"/>
    </row>
    <row r="24" spans="1:14" ht="18.75" customHeight="1">
      <c r="A24" s="136" t="s">
        <v>26</v>
      </c>
      <c r="B24" s="143" t="s">
        <v>60</v>
      </c>
      <c r="C24" s="143" t="str">
        <f t="shared" si="0"/>
        <v/>
      </c>
      <c r="D24" s="99"/>
      <c r="E24" s="99"/>
      <c r="F24" s="205"/>
      <c r="G24" s="99"/>
      <c r="H24" s="99"/>
      <c r="I24" s="106"/>
      <c r="J24" s="99"/>
      <c r="K24" s="99"/>
      <c r="L24" s="106"/>
      <c r="M24" s="118"/>
      <c r="N24" s="125"/>
    </row>
    <row r="25" spans="1:14" ht="18.75" customHeight="1">
      <c r="A25" s="138" t="s">
        <v>26</v>
      </c>
      <c r="B25" s="145" t="s">
        <v>60</v>
      </c>
      <c r="C25" s="148" t="str">
        <f t="shared" si="0"/>
        <v/>
      </c>
      <c r="D25" s="101"/>
      <c r="E25" s="101"/>
      <c r="F25" s="207"/>
      <c r="G25" s="101"/>
      <c r="H25" s="101"/>
      <c r="I25" s="108"/>
      <c r="J25" s="101"/>
      <c r="K25" s="101"/>
      <c r="L25" s="108"/>
      <c r="M25" s="120"/>
      <c r="N25" s="131"/>
    </row>
    <row r="26" spans="1:14" ht="18.75" customHeight="1">
      <c r="A26" s="135" t="s">
        <v>26</v>
      </c>
      <c r="B26" s="142" t="s">
        <v>27</v>
      </c>
      <c r="C26" s="145" t="str">
        <f t="shared" si="0"/>
        <v/>
      </c>
      <c r="D26" s="24"/>
      <c r="E26" s="24"/>
      <c r="F26" s="195"/>
      <c r="G26" s="24"/>
      <c r="H26" s="24"/>
      <c r="I26" s="54"/>
      <c r="J26" s="24"/>
      <c r="K26" s="24"/>
      <c r="L26" s="54"/>
      <c r="M26" s="70"/>
      <c r="N26" s="165"/>
    </row>
    <row r="27" spans="1:14" ht="18.75" customHeight="1">
      <c r="A27" s="136" t="s">
        <v>26</v>
      </c>
      <c r="B27" s="143" t="s">
        <v>27</v>
      </c>
      <c r="C27" s="143" t="str">
        <f t="shared" si="0"/>
        <v/>
      </c>
      <c r="D27" s="99"/>
      <c r="E27" s="99"/>
      <c r="F27" s="205"/>
      <c r="G27" s="99"/>
      <c r="H27" s="99"/>
      <c r="I27" s="106"/>
      <c r="J27" s="99"/>
      <c r="K27" s="99"/>
      <c r="L27" s="106"/>
      <c r="M27" s="118"/>
      <c r="N27" s="166"/>
    </row>
    <row r="28" spans="1:14" ht="18.75" customHeight="1">
      <c r="A28" s="137" t="s">
        <v>26</v>
      </c>
      <c r="B28" s="144" t="s">
        <v>27</v>
      </c>
      <c r="C28" s="148" t="str">
        <f t="shared" si="0"/>
        <v/>
      </c>
      <c r="D28" s="100"/>
      <c r="E28" s="100"/>
      <c r="F28" s="206"/>
      <c r="G28" s="100"/>
      <c r="H28" s="100"/>
      <c r="I28" s="107"/>
      <c r="J28" s="100"/>
      <c r="K28" s="100"/>
      <c r="L28" s="107"/>
      <c r="M28" s="119"/>
      <c r="N28" s="168"/>
    </row>
    <row r="29" spans="1:14" ht="18.75" customHeight="1">
      <c r="A29" s="135" t="s">
        <v>26</v>
      </c>
      <c r="B29" s="142" t="s">
        <v>152</v>
      </c>
      <c r="C29" s="142" t="str">
        <f t="shared" si="0"/>
        <v/>
      </c>
      <c r="D29" s="24"/>
      <c r="E29" s="24"/>
      <c r="F29" s="195"/>
      <c r="G29" s="24"/>
      <c r="H29" s="24"/>
      <c r="I29" s="54"/>
      <c r="J29" s="24"/>
      <c r="K29" s="24"/>
      <c r="L29" s="54"/>
      <c r="M29" s="70"/>
      <c r="N29" s="165"/>
    </row>
    <row r="30" spans="1:14" ht="18.75" customHeight="1">
      <c r="A30" s="136" t="s">
        <v>26</v>
      </c>
      <c r="B30" s="143" t="s">
        <v>152</v>
      </c>
      <c r="C30" s="143" t="str">
        <f t="shared" si="0"/>
        <v/>
      </c>
      <c r="D30" s="99"/>
      <c r="E30" s="99"/>
      <c r="F30" s="205"/>
      <c r="G30" s="99"/>
      <c r="H30" s="99"/>
      <c r="I30" s="106"/>
      <c r="J30" s="99"/>
      <c r="K30" s="99"/>
      <c r="L30" s="106"/>
      <c r="M30" s="118"/>
      <c r="N30" s="166"/>
    </row>
    <row r="31" spans="1:14" ht="18.75" customHeight="1">
      <c r="A31" s="137" t="s">
        <v>26</v>
      </c>
      <c r="B31" s="144" t="s">
        <v>152</v>
      </c>
      <c r="C31" s="144" t="str">
        <f t="shared" si="0"/>
        <v/>
      </c>
      <c r="D31" s="100"/>
      <c r="E31" s="100"/>
      <c r="F31" s="206"/>
      <c r="G31" s="100"/>
      <c r="H31" s="100"/>
      <c r="I31" s="107"/>
      <c r="J31" s="100"/>
      <c r="K31" s="100"/>
      <c r="L31" s="107"/>
      <c r="M31" s="119"/>
      <c r="N31" s="168"/>
    </row>
    <row r="32" spans="1:14" ht="18.75" customHeight="1">
      <c r="A32" s="139" t="s">
        <v>26</v>
      </c>
      <c r="B32" s="146" t="s">
        <v>17</v>
      </c>
      <c r="C32" s="142" t="str">
        <f t="shared" si="0"/>
        <v/>
      </c>
      <c r="D32" s="98"/>
      <c r="E32" s="98"/>
      <c r="F32" s="208"/>
      <c r="G32" s="98"/>
      <c r="H32" s="98"/>
      <c r="I32" s="109"/>
      <c r="J32" s="98"/>
      <c r="K32" s="98"/>
      <c r="L32" s="109"/>
      <c r="M32" s="121"/>
      <c r="N32" s="169"/>
    </row>
    <row r="33" spans="1:14" ht="18.75" customHeight="1">
      <c r="A33" s="136" t="s">
        <v>26</v>
      </c>
      <c r="B33" s="143" t="s">
        <v>17</v>
      </c>
      <c r="C33" s="143" t="str">
        <f t="shared" si="0"/>
        <v/>
      </c>
      <c r="D33" s="99"/>
      <c r="E33" s="99"/>
      <c r="F33" s="205"/>
      <c r="G33" s="99"/>
      <c r="H33" s="99"/>
      <c r="I33" s="106"/>
      <c r="J33" s="99"/>
      <c r="K33" s="99"/>
      <c r="L33" s="106"/>
      <c r="M33" s="118"/>
      <c r="N33" s="125"/>
    </row>
    <row r="34" spans="1:14" ht="18.75" customHeight="1">
      <c r="A34" s="137" t="s">
        <v>26</v>
      </c>
      <c r="B34" s="144" t="s">
        <v>17</v>
      </c>
      <c r="C34" s="144" t="str">
        <f t="shared" si="0"/>
        <v/>
      </c>
      <c r="D34" s="100"/>
      <c r="E34" s="100"/>
      <c r="F34" s="206"/>
      <c r="G34" s="100"/>
      <c r="H34" s="100"/>
      <c r="I34" s="107"/>
      <c r="J34" s="100"/>
      <c r="K34" s="100"/>
      <c r="L34" s="107"/>
      <c r="M34" s="119"/>
      <c r="N34" s="126"/>
    </row>
    <row r="35" spans="1:14" ht="18.75" customHeight="1">
      <c r="A35" s="139" t="s">
        <v>26</v>
      </c>
      <c r="B35" s="146" t="s">
        <v>25</v>
      </c>
      <c r="C35" s="142" t="str">
        <f t="shared" si="0"/>
        <v/>
      </c>
      <c r="D35" s="24"/>
      <c r="E35" s="24"/>
      <c r="F35" s="195"/>
      <c r="G35" s="24"/>
      <c r="H35" s="24"/>
      <c r="I35" s="54"/>
      <c r="J35" s="24"/>
      <c r="K35" s="24"/>
      <c r="L35" s="54"/>
      <c r="M35" s="70"/>
      <c r="N35" s="165"/>
    </row>
    <row r="36" spans="1:14" ht="18.75" customHeight="1">
      <c r="A36" s="136" t="s">
        <v>26</v>
      </c>
      <c r="B36" s="143" t="s">
        <v>25</v>
      </c>
      <c r="C36" s="143" t="str">
        <f t="shared" si="0"/>
        <v/>
      </c>
      <c r="D36" s="99"/>
      <c r="E36" s="99"/>
      <c r="F36" s="205"/>
      <c r="G36" s="99"/>
      <c r="H36" s="99"/>
      <c r="I36" s="106"/>
      <c r="J36" s="99"/>
      <c r="K36" s="99"/>
      <c r="L36" s="106"/>
      <c r="M36" s="118"/>
      <c r="N36" s="166"/>
    </row>
    <row r="37" spans="1:14" ht="18.75" customHeight="1">
      <c r="A37" s="137" t="s">
        <v>26</v>
      </c>
      <c r="B37" s="144" t="s">
        <v>25</v>
      </c>
      <c r="C37" s="144" t="str">
        <f t="shared" si="0"/>
        <v/>
      </c>
      <c r="D37" s="100"/>
      <c r="E37" s="100"/>
      <c r="F37" s="206"/>
      <c r="G37" s="100"/>
      <c r="H37" s="100"/>
      <c r="I37" s="107"/>
      <c r="J37" s="100"/>
      <c r="K37" s="100"/>
      <c r="L37" s="107"/>
      <c r="M37" s="119"/>
      <c r="N37" s="168"/>
    </row>
    <row r="38" spans="1:14" ht="18.75" customHeight="1">
      <c r="A38" s="139" t="s">
        <v>26</v>
      </c>
      <c r="B38" s="146" t="s">
        <v>151</v>
      </c>
      <c r="C38" s="142" t="str">
        <f t="shared" si="0"/>
        <v/>
      </c>
      <c r="D38" s="98"/>
      <c r="E38" s="98"/>
      <c r="F38" s="208"/>
      <c r="G38" s="98"/>
      <c r="H38" s="98"/>
      <c r="I38" s="109"/>
      <c r="J38" s="98"/>
      <c r="K38" s="98"/>
      <c r="L38" s="109"/>
      <c r="M38" s="121"/>
      <c r="N38" s="165"/>
    </row>
    <row r="39" spans="1:14" ht="18.75" customHeight="1">
      <c r="A39" s="136" t="s">
        <v>26</v>
      </c>
      <c r="B39" s="143" t="s">
        <v>151</v>
      </c>
      <c r="C39" s="143" t="str">
        <f t="shared" si="0"/>
        <v/>
      </c>
      <c r="D39" s="99"/>
      <c r="E39" s="99"/>
      <c r="F39" s="205"/>
      <c r="G39" s="99"/>
      <c r="H39" s="99"/>
      <c r="I39" s="106"/>
      <c r="J39" s="99"/>
      <c r="K39" s="99"/>
      <c r="L39" s="106"/>
      <c r="M39" s="118"/>
      <c r="N39" s="166"/>
    </row>
    <row r="40" spans="1:14" ht="18.75" customHeight="1">
      <c r="A40" s="137" t="s">
        <v>26</v>
      </c>
      <c r="B40" s="144" t="s">
        <v>151</v>
      </c>
      <c r="C40" s="144" t="str">
        <f t="shared" si="0"/>
        <v/>
      </c>
      <c r="D40" s="100"/>
      <c r="E40" s="100"/>
      <c r="F40" s="206"/>
      <c r="G40" s="100"/>
      <c r="H40" s="100"/>
      <c r="I40" s="107"/>
      <c r="J40" s="100"/>
      <c r="K40" s="100"/>
      <c r="L40" s="107"/>
      <c r="M40" s="119"/>
      <c r="N40" s="168"/>
    </row>
    <row r="41" spans="1:14" ht="18.75" customHeight="1">
      <c r="A41" s="135" t="s">
        <v>26</v>
      </c>
      <c r="B41" s="142" t="s">
        <v>45</v>
      </c>
      <c r="C41" s="142" t="str">
        <f t="shared" si="0"/>
        <v/>
      </c>
      <c r="D41" s="24"/>
      <c r="E41" s="24"/>
      <c r="F41" s="195"/>
      <c r="G41" s="24"/>
      <c r="H41" s="24"/>
      <c r="I41" s="54"/>
      <c r="J41" s="24"/>
      <c r="K41" s="24"/>
      <c r="L41" s="54"/>
      <c r="M41" s="70"/>
      <c r="N41" s="165"/>
    </row>
    <row r="42" spans="1:14" ht="18.75" customHeight="1">
      <c r="A42" s="140" t="s">
        <v>26</v>
      </c>
      <c r="B42" s="147" t="s">
        <v>45</v>
      </c>
      <c r="C42" s="143" t="str">
        <f t="shared" si="0"/>
        <v/>
      </c>
      <c r="D42" s="102"/>
      <c r="E42" s="102"/>
      <c r="F42" s="209"/>
      <c r="G42" s="102"/>
      <c r="H42" s="102"/>
      <c r="I42" s="110"/>
      <c r="J42" s="102"/>
      <c r="K42" s="102"/>
      <c r="L42" s="110"/>
      <c r="M42" s="122"/>
      <c r="N42" s="170"/>
    </row>
    <row r="43" spans="1:14" ht="18.75" customHeight="1">
      <c r="A43" s="137" t="s">
        <v>26</v>
      </c>
      <c r="B43" s="144" t="s">
        <v>45</v>
      </c>
      <c r="C43" s="144" t="str">
        <f t="shared" si="0"/>
        <v/>
      </c>
      <c r="D43" s="100"/>
      <c r="E43" s="100"/>
      <c r="F43" s="206"/>
      <c r="G43" s="100"/>
      <c r="H43" s="100"/>
      <c r="I43" s="107"/>
      <c r="J43" s="100"/>
      <c r="K43" s="100"/>
      <c r="L43" s="107"/>
      <c r="M43" s="119"/>
      <c r="N43" s="168"/>
    </row>
    <row r="44" spans="1:14" ht="18.75" customHeight="1">
      <c r="A44" s="139" t="s">
        <v>26</v>
      </c>
      <c r="B44" s="146" t="s">
        <v>44</v>
      </c>
      <c r="C44" s="98"/>
      <c r="D44" s="98"/>
      <c r="E44" s="98"/>
      <c r="F44" s="208"/>
      <c r="G44" s="98"/>
      <c r="H44" s="98"/>
      <c r="I44" s="109"/>
      <c r="J44" s="98"/>
      <c r="K44" s="98"/>
      <c r="L44" s="156"/>
      <c r="M44" s="121"/>
      <c r="N44" s="165"/>
    </row>
    <row r="45" spans="1:14" ht="18.75" customHeight="1">
      <c r="A45" s="136" t="s">
        <v>26</v>
      </c>
      <c r="B45" s="143" t="s">
        <v>44</v>
      </c>
      <c r="C45" s="99"/>
      <c r="D45" s="99"/>
      <c r="E45" s="99"/>
      <c r="F45" s="205"/>
      <c r="G45" s="99"/>
      <c r="H45" s="99"/>
      <c r="I45" s="106"/>
      <c r="J45" s="99"/>
      <c r="K45" s="99"/>
      <c r="L45" s="157"/>
      <c r="M45" s="118"/>
      <c r="N45" s="166"/>
    </row>
    <row r="46" spans="1:14" ht="18.75" customHeight="1">
      <c r="A46" s="136" t="s">
        <v>26</v>
      </c>
      <c r="B46" s="143" t="s">
        <v>44</v>
      </c>
      <c r="C46" s="99"/>
      <c r="D46" s="99"/>
      <c r="E46" s="99"/>
      <c r="F46" s="205"/>
      <c r="G46" s="99"/>
      <c r="H46" s="99"/>
      <c r="I46" s="106"/>
      <c r="J46" s="99"/>
      <c r="K46" s="99"/>
      <c r="L46" s="157"/>
      <c r="M46" s="118"/>
      <c r="N46" s="166"/>
    </row>
    <row r="47" spans="1:14" ht="18.75" customHeight="1">
      <c r="A47" s="136" t="s">
        <v>26</v>
      </c>
      <c r="B47" s="143" t="s">
        <v>44</v>
      </c>
      <c r="C47" s="99"/>
      <c r="D47" s="99"/>
      <c r="E47" s="99"/>
      <c r="F47" s="205"/>
      <c r="G47" s="99"/>
      <c r="H47" s="99"/>
      <c r="I47" s="106"/>
      <c r="J47" s="99"/>
      <c r="K47" s="99"/>
      <c r="L47" s="157"/>
      <c r="M47" s="118"/>
      <c r="N47" s="166"/>
    </row>
    <row r="48" spans="1:14" ht="18.75" customHeight="1">
      <c r="A48" s="136" t="s">
        <v>26</v>
      </c>
      <c r="B48" s="143" t="s">
        <v>44</v>
      </c>
      <c r="C48" s="99"/>
      <c r="D48" s="99"/>
      <c r="E48" s="99"/>
      <c r="F48" s="205"/>
      <c r="G48" s="99"/>
      <c r="H48" s="99"/>
      <c r="I48" s="106"/>
      <c r="J48" s="99"/>
      <c r="K48" s="99"/>
      <c r="L48" s="157"/>
      <c r="M48" s="118"/>
      <c r="N48" s="166"/>
    </row>
    <row r="49" spans="1:18" ht="18.75" customHeight="1">
      <c r="A49" s="137" t="s">
        <v>26</v>
      </c>
      <c r="B49" s="144" t="s">
        <v>44</v>
      </c>
      <c r="C49" s="100"/>
      <c r="D49" s="100"/>
      <c r="E49" s="100"/>
      <c r="F49" s="206"/>
      <c r="G49" s="100"/>
      <c r="H49" s="100"/>
      <c r="I49" s="107"/>
      <c r="J49" s="100"/>
      <c r="K49" s="100"/>
      <c r="L49" s="158"/>
      <c r="M49" s="119"/>
      <c r="N49" s="168"/>
    </row>
    <row r="50" spans="1:18" ht="18.75" customHeight="1">
      <c r="A50" s="135" t="s">
        <v>26</v>
      </c>
      <c r="B50" s="142" t="s">
        <v>44</v>
      </c>
      <c r="C50" s="24"/>
      <c r="D50" s="24"/>
      <c r="E50" s="24"/>
      <c r="F50" s="195"/>
      <c r="G50" s="24"/>
      <c r="H50" s="24"/>
      <c r="I50" s="54"/>
      <c r="J50" s="24"/>
      <c r="K50" s="24"/>
      <c r="L50" s="159"/>
      <c r="M50" s="70"/>
      <c r="N50" s="165"/>
    </row>
    <row r="51" spans="1:18" ht="18.75" customHeight="1">
      <c r="A51" s="136" t="s">
        <v>26</v>
      </c>
      <c r="B51" s="143" t="s">
        <v>44</v>
      </c>
      <c r="C51" s="99"/>
      <c r="D51" s="99"/>
      <c r="E51" s="99"/>
      <c r="F51" s="205"/>
      <c r="G51" s="99"/>
      <c r="H51" s="99"/>
      <c r="I51" s="106"/>
      <c r="J51" s="99"/>
      <c r="K51" s="99"/>
      <c r="L51" s="157"/>
      <c r="M51" s="118"/>
      <c r="N51" s="166"/>
    </row>
    <row r="52" spans="1:18" ht="18.75" customHeight="1">
      <c r="A52" s="136" t="s">
        <v>26</v>
      </c>
      <c r="B52" s="143" t="s">
        <v>44</v>
      </c>
      <c r="C52" s="99"/>
      <c r="D52" s="99"/>
      <c r="E52" s="99"/>
      <c r="F52" s="205"/>
      <c r="G52" s="99"/>
      <c r="H52" s="99"/>
      <c r="I52" s="106"/>
      <c r="J52" s="99"/>
      <c r="K52" s="99"/>
      <c r="L52" s="157"/>
      <c r="M52" s="118"/>
      <c r="N52" s="166"/>
    </row>
    <row r="53" spans="1:18" ht="18.75" customHeight="1">
      <c r="A53" s="136" t="s">
        <v>26</v>
      </c>
      <c r="B53" s="143" t="s">
        <v>44</v>
      </c>
      <c r="C53" s="99"/>
      <c r="D53" s="99"/>
      <c r="E53" s="99"/>
      <c r="F53" s="205"/>
      <c r="G53" s="99"/>
      <c r="H53" s="99"/>
      <c r="I53" s="106"/>
      <c r="J53" s="99"/>
      <c r="K53" s="99"/>
      <c r="L53" s="157"/>
      <c r="M53" s="118"/>
      <c r="N53" s="166"/>
    </row>
    <row r="54" spans="1:18" ht="18.75" customHeight="1">
      <c r="A54" s="136" t="s">
        <v>26</v>
      </c>
      <c r="B54" s="143" t="s">
        <v>44</v>
      </c>
      <c r="C54" s="99"/>
      <c r="D54" s="99"/>
      <c r="E54" s="99"/>
      <c r="F54" s="205"/>
      <c r="G54" s="99"/>
      <c r="H54" s="99"/>
      <c r="I54" s="106"/>
      <c r="J54" s="99"/>
      <c r="K54" s="99"/>
      <c r="L54" s="157"/>
      <c r="M54" s="118"/>
      <c r="N54" s="166"/>
    </row>
    <row r="55" spans="1:18" ht="18.75" customHeight="1">
      <c r="A55" s="137" t="s">
        <v>26</v>
      </c>
      <c r="B55" s="144" t="s">
        <v>44</v>
      </c>
      <c r="C55" s="100"/>
      <c r="D55" s="100"/>
      <c r="E55" s="100"/>
      <c r="F55" s="206"/>
      <c r="G55" s="100"/>
      <c r="H55" s="100"/>
      <c r="I55" s="107"/>
      <c r="J55" s="100"/>
      <c r="K55" s="100"/>
      <c r="L55" s="158"/>
      <c r="M55" s="119"/>
      <c r="N55" s="168"/>
    </row>
    <row r="56" spans="1:18" ht="18.75" customHeight="1">
      <c r="A56" s="135" t="s">
        <v>26</v>
      </c>
      <c r="B56" s="142" t="s">
        <v>44</v>
      </c>
      <c r="C56" s="24"/>
      <c r="D56" s="24"/>
      <c r="E56" s="24"/>
      <c r="F56" s="195"/>
      <c r="G56" s="24"/>
      <c r="H56" s="24"/>
      <c r="I56" s="54"/>
      <c r="J56" s="24"/>
      <c r="K56" s="24"/>
      <c r="L56" s="159"/>
      <c r="M56" s="70"/>
      <c r="N56" s="165"/>
    </row>
    <row r="57" spans="1:18" ht="18.75" customHeight="1">
      <c r="A57" s="136" t="s">
        <v>26</v>
      </c>
      <c r="B57" s="143" t="s">
        <v>44</v>
      </c>
      <c r="C57" s="99"/>
      <c r="D57" s="99"/>
      <c r="E57" s="99"/>
      <c r="F57" s="205"/>
      <c r="G57" s="99"/>
      <c r="H57" s="99"/>
      <c r="I57" s="106"/>
      <c r="J57" s="99"/>
      <c r="K57" s="99"/>
      <c r="L57" s="157"/>
      <c r="M57" s="118"/>
      <c r="N57" s="166"/>
    </row>
    <row r="58" spans="1:18" ht="18.75" customHeight="1">
      <c r="A58" s="136" t="s">
        <v>26</v>
      </c>
      <c r="B58" s="143" t="s">
        <v>44</v>
      </c>
      <c r="C58" s="99"/>
      <c r="D58" s="99"/>
      <c r="E58" s="99"/>
      <c r="F58" s="205"/>
      <c r="G58" s="99"/>
      <c r="H58" s="99"/>
      <c r="I58" s="106"/>
      <c r="J58" s="99"/>
      <c r="K58" s="99"/>
      <c r="L58" s="157"/>
      <c r="M58" s="118"/>
      <c r="N58" s="166"/>
    </row>
    <row r="59" spans="1:18" ht="18.75" customHeight="1">
      <c r="A59" s="136" t="s">
        <v>26</v>
      </c>
      <c r="B59" s="143" t="s">
        <v>44</v>
      </c>
      <c r="C59" s="99"/>
      <c r="D59" s="99"/>
      <c r="E59" s="99"/>
      <c r="F59" s="205"/>
      <c r="G59" s="99"/>
      <c r="H59" s="99"/>
      <c r="I59" s="106"/>
      <c r="J59" s="99"/>
      <c r="K59" s="99"/>
      <c r="L59" s="157"/>
      <c r="M59" s="118"/>
      <c r="N59" s="166"/>
    </row>
    <row r="60" spans="1:18" ht="18.75" customHeight="1">
      <c r="A60" s="136" t="s">
        <v>26</v>
      </c>
      <c r="B60" s="143" t="s">
        <v>44</v>
      </c>
      <c r="C60" s="99"/>
      <c r="D60" s="99"/>
      <c r="E60" s="99"/>
      <c r="F60" s="205"/>
      <c r="G60" s="99"/>
      <c r="H60" s="99"/>
      <c r="I60" s="106"/>
      <c r="J60" s="99"/>
      <c r="K60" s="99"/>
      <c r="L60" s="157"/>
      <c r="M60" s="118"/>
      <c r="N60" s="166"/>
    </row>
    <row r="61" spans="1:18" ht="18.75" customHeight="1">
      <c r="A61" s="137" t="s">
        <v>26</v>
      </c>
      <c r="B61" s="144" t="s">
        <v>44</v>
      </c>
      <c r="C61" s="100"/>
      <c r="D61" s="100"/>
      <c r="E61" s="100"/>
      <c r="F61" s="206"/>
      <c r="G61" s="100"/>
      <c r="H61" s="100"/>
      <c r="I61" s="107"/>
      <c r="J61" s="100"/>
      <c r="K61" s="100"/>
      <c r="L61" s="158"/>
      <c r="M61" s="119"/>
      <c r="N61" s="168"/>
    </row>
    <row r="62" spans="1:18" s="2" customFormat="1" ht="18.75" customHeight="1">
      <c r="A62" s="215" t="s">
        <v>11</v>
      </c>
      <c r="B62" s="216"/>
      <c r="C62" s="219">
        <f>SUMPRODUCT((C5:C61&lt;&gt;"")/COUNTIF(C5:C61,C5:C61&amp;""))</f>
        <v>0</v>
      </c>
      <c r="D62" s="25" t="s">
        <v>146</v>
      </c>
      <c r="E62" s="103">
        <v>3000</v>
      </c>
      <c r="F62" s="103"/>
      <c r="G62" s="103" t="s">
        <v>148</v>
      </c>
      <c r="H62" s="104">
        <f>$C$62*$E$62</f>
        <v>0</v>
      </c>
      <c r="K62" s="151" t="s">
        <v>68</v>
      </c>
      <c r="L62" s="160" t="str">
        <f>C41</f>
        <v/>
      </c>
      <c r="M62" s="246" t="str">
        <f>IF(D41="","",D41)</f>
        <v/>
      </c>
      <c r="N62" s="247"/>
      <c r="O62" s="173" t="s">
        <v>145</v>
      </c>
      <c r="R62" s="178"/>
    </row>
    <row r="63" spans="1:18" s="2" customFormat="1" ht="18.75" customHeight="1">
      <c r="A63" s="217"/>
      <c r="B63" s="218"/>
      <c r="C63" s="220"/>
      <c r="D63" s="23" t="s">
        <v>147</v>
      </c>
      <c r="E63" s="33">
        <v>500</v>
      </c>
      <c r="F63" s="33"/>
      <c r="G63" s="33" t="s">
        <v>148</v>
      </c>
      <c r="H63" s="105">
        <f>$C$62*$E$63</f>
        <v>0</v>
      </c>
      <c r="K63" s="242" t="s">
        <v>66</v>
      </c>
      <c r="L63" s="161" t="s">
        <v>60</v>
      </c>
      <c r="M63" s="123"/>
      <c r="N63" s="133"/>
      <c r="O63" s="174"/>
      <c r="R63" s="178"/>
    </row>
    <row r="64" spans="1:18" s="2" customFormat="1" ht="18.75" customHeight="1">
      <c r="K64" s="242"/>
      <c r="L64" s="161" t="s">
        <v>63</v>
      </c>
      <c r="M64" s="123"/>
      <c r="N64" s="171"/>
      <c r="O64" s="175"/>
      <c r="R64" s="178"/>
    </row>
    <row r="65" spans="5:18" s="2" customFormat="1" ht="18.75" customHeight="1">
      <c r="K65" s="242"/>
      <c r="L65" s="161" t="s">
        <v>62</v>
      </c>
      <c r="M65" s="123"/>
      <c r="N65" s="171"/>
      <c r="O65" s="174"/>
      <c r="R65" s="178"/>
    </row>
    <row r="66" spans="5:18" s="2" customFormat="1" ht="18.75" customHeight="1">
      <c r="K66" s="242"/>
      <c r="L66" s="161" t="s">
        <v>37</v>
      </c>
      <c r="M66" s="123"/>
      <c r="N66" s="133"/>
      <c r="O66" s="174"/>
      <c r="R66" s="178"/>
    </row>
    <row r="67" spans="5:18" s="2" customFormat="1" ht="18.75" customHeight="1">
      <c r="K67" s="152" t="s">
        <v>29</v>
      </c>
      <c r="L67" s="161" t="str">
        <f>C42</f>
        <v/>
      </c>
      <c r="M67" s="244"/>
      <c r="N67" s="245"/>
      <c r="O67" s="174"/>
      <c r="R67" s="178"/>
    </row>
    <row r="68" spans="5:18" s="2" customFormat="1" ht="18.75" customHeight="1">
      <c r="K68" s="242" t="s">
        <v>66</v>
      </c>
      <c r="L68" s="161" t="s">
        <v>60</v>
      </c>
      <c r="M68" s="123"/>
      <c r="N68" s="133"/>
      <c r="O68" s="174"/>
      <c r="R68" s="178"/>
    </row>
    <row r="69" spans="5:18" s="2" customFormat="1" ht="18.75" customHeight="1">
      <c r="K69" s="242"/>
      <c r="L69" s="161" t="s">
        <v>63</v>
      </c>
      <c r="M69" s="123"/>
      <c r="N69" s="171"/>
      <c r="O69" s="175"/>
      <c r="R69" s="178"/>
    </row>
    <row r="70" spans="5:18" s="2" customFormat="1" ht="18.75" customHeight="1">
      <c r="K70" s="242"/>
      <c r="L70" s="161" t="s">
        <v>62</v>
      </c>
      <c r="M70" s="123"/>
      <c r="N70" s="171"/>
      <c r="O70" s="174"/>
      <c r="R70" s="178"/>
    </row>
    <row r="71" spans="5:18" s="2" customFormat="1" ht="18.75" customHeight="1">
      <c r="E71" s="212"/>
      <c r="F71" s="212"/>
      <c r="G71" s="212"/>
      <c r="H71" s="212"/>
      <c r="I71" s="212"/>
      <c r="J71" s="111"/>
      <c r="K71" s="242"/>
      <c r="L71" s="161" t="s">
        <v>37</v>
      </c>
      <c r="M71" s="123"/>
      <c r="N71" s="133"/>
      <c r="O71" s="174"/>
      <c r="R71" s="178"/>
    </row>
    <row r="72" spans="5:18" ht="18.75" customHeight="1">
      <c r="K72" s="153" t="s">
        <v>29</v>
      </c>
      <c r="L72" s="162" t="str">
        <f>C43</f>
        <v/>
      </c>
      <c r="M72" s="244"/>
      <c r="N72" s="245"/>
      <c r="O72" s="176"/>
      <c r="R72" s="179"/>
    </row>
    <row r="73" spans="5:18" ht="18.75" customHeight="1">
      <c r="K73" s="242" t="s">
        <v>66</v>
      </c>
      <c r="L73" s="161" t="s">
        <v>60</v>
      </c>
      <c r="M73" s="123"/>
      <c r="N73" s="133"/>
      <c r="O73" s="176"/>
      <c r="R73" s="179"/>
    </row>
    <row r="74" spans="5:18" ht="18.75" customHeight="1">
      <c r="K74" s="242"/>
      <c r="L74" s="161" t="s">
        <v>63</v>
      </c>
      <c r="M74" s="123"/>
      <c r="N74" s="171"/>
      <c r="O74" s="177"/>
      <c r="R74" s="179"/>
    </row>
    <row r="75" spans="5:18" ht="18.75" customHeight="1">
      <c r="K75" s="242"/>
      <c r="L75" s="161" t="s">
        <v>62</v>
      </c>
      <c r="M75" s="123"/>
      <c r="N75" s="171"/>
      <c r="O75" s="176"/>
      <c r="R75" s="179"/>
    </row>
    <row r="76" spans="5:18" ht="18.75" customHeight="1">
      <c r="K76" s="243"/>
      <c r="L76" s="163" t="s">
        <v>37</v>
      </c>
      <c r="M76" s="124"/>
      <c r="N76" s="172"/>
      <c r="O76" s="176"/>
      <c r="R76" s="179"/>
    </row>
  </sheetData>
  <mergeCells count="11">
    <mergeCell ref="A1:J1"/>
    <mergeCell ref="A2:J2"/>
    <mergeCell ref="M62:N62"/>
    <mergeCell ref="M67:N67"/>
    <mergeCell ref="E71:I71"/>
    <mergeCell ref="K73:K76"/>
    <mergeCell ref="M72:N72"/>
    <mergeCell ref="A62:B63"/>
    <mergeCell ref="C62:C63"/>
    <mergeCell ref="K63:K66"/>
    <mergeCell ref="K68:K71"/>
  </mergeCells>
  <phoneticPr fontId="1"/>
  <dataValidations count="7">
    <dataValidation type="list" allowBlank="1" showInputMessage="1" showErrorMessage="1" errorTitle="エラー" error="正しい都県番号を入力してください。" sqref="K2" xr:uid="{00000000-0002-0000-0200-000000000000}">
      <formula1>$P$4:$P$12</formula1>
    </dataValidation>
    <dataValidation imeMode="halfAlpha" allowBlank="1" showInputMessage="1" showErrorMessage="1" sqref="L68:N71 L62:L67 M63:N66 L72 L73:N76 M5:N61 C5:C61" xr:uid="{00000000-0002-0000-0200-000001000000}"/>
    <dataValidation imeMode="hiragana" allowBlank="1" showInputMessage="1" showErrorMessage="1" sqref="M67 M62 M72 G5:G61 J5:J61 D5:D61" xr:uid="{00000000-0002-0000-0200-000002000000}"/>
    <dataValidation imeMode="halfKatakana" allowBlank="1" showInputMessage="1" showErrorMessage="1" sqref="E5:F61 H5:H61" xr:uid="{00000000-0002-0000-0200-000003000000}"/>
    <dataValidation type="list" imeMode="halfAlpha" allowBlank="1" showInputMessage="1" showErrorMessage="1" errorTitle="エラー" error="正しい学年を入力してください。" sqref="I5:I61" xr:uid="{00000000-0002-0000-0200-000004000000}">
      <formula1>"1,2,3"</formula1>
    </dataValidation>
    <dataValidation type="list" imeMode="hiragana" allowBlank="1" showInputMessage="1" showErrorMessage="1" errorTitle="エラー" error="リレー登録する場合のみ&quot;○&quot;を入力してください。" sqref="L5:L43" xr:uid="{00000000-0002-0000-0200-000005000000}">
      <formula1>"○"</formula1>
    </dataValidation>
    <dataValidation type="list" imeMode="hiragana" allowBlank="1" showInputMessage="1" showErrorMessage="1" errorTitle="エラー" error="氏名に外字が含まれる場合のみ&quot;○&quot;を入力してください。" sqref="K5:K61" xr:uid="{00000000-0002-0000-0200-000006000000}">
      <formula1>"○"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2"/>
  <sheetViews>
    <sheetView workbookViewId="0">
      <pane ySplit="1" topLeftCell="A2" activePane="bottomLeft" state="frozen"/>
      <selection pane="bottomLeft" activeCell="U7" sqref="U7"/>
    </sheetView>
  </sheetViews>
  <sheetFormatPr defaultColWidth="8.796875" defaultRowHeight="12.75"/>
  <cols>
    <col min="3" max="3" width="9" style="180" customWidth="1"/>
    <col min="6" max="11" width="8.796875" hidden="1" customWidth="1"/>
    <col min="12" max="13" width="13.796875" bestFit="1" customWidth="1"/>
    <col min="14" max="14" width="5.46484375" customWidth="1"/>
    <col min="15" max="15" width="11.6640625" bestFit="1" customWidth="1"/>
    <col min="16" max="16" width="13.796875" bestFit="1" customWidth="1"/>
    <col min="17" max="17" width="12" customWidth="1"/>
  </cols>
  <sheetData>
    <row r="1" spans="1:24" s="181" customFormat="1" ht="17.649999999999999">
      <c r="A1" s="182" t="s">
        <v>73</v>
      </c>
      <c r="B1" s="185" t="s">
        <v>16</v>
      </c>
      <c r="C1" s="186" t="s">
        <v>75</v>
      </c>
      <c r="D1" s="185" t="s">
        <v>49</v>
      </c>
      <c r="E1" s="189" t="s">
        <v>31</v>
      </c>
      <c r="F1" s="185" t="s">
        <v>7</v>
      </c>
      <c r="G1" s="185" t="s">
        <v>31</v>
      </c>
      <c r="H1" s="185" t="s">
        <v>46</v>
      </c>
      <c r="I1" s="185" t="s">
        <v>31</v>
      </c>
      <c r="J1" s="189" t="s">
        <v>76</v>
      </c>
      <c r="K1" s="189" t="s">
        <v>77</v>
      </c>
      <c r="L1" s="189" t="s">
        <v>22</v>
      </c>
      <c r="M1" s="189" t="s">
        <v>18</v>
      </c>
      <c r="N1" s="189" t="s">
        <v>78</v>
      </c>
      <c r="O1" s="189" t="s">
        <v>79</v>
      </c>
      <c r="P1" s="189" t="s">
        <v>18</v>
      </c>
      <c r="Q1" s="189" t="s">
        <v>96</v>
      </c>
      <c r="R1" s="193" t="s">
        <v>15</v>
      </c>
      <c r="S1" s="189" t="s">
        <v>80</v>
      </c>
      <c r="T1" s="189"/>
      <c r="U1" s="182" t="s">
        <v>81</v>
      </c>
      <c r="W1" s="194"/>
      <c r="X1" s="194"/>
    </row>
    <row r="2" spans="1:24">
      <c r="A2" s="183" t="e">
        <f t="shared" ref="A2:A65" si="0">10000+B2</f>
        <v>#VALUE!</v>
      </c>
      <c r="B2" t="str">
        <f>男子!C5</f>
        <v/>
      </c>
      <c r="C2" s="187" t="str">
        <f>男子!A5&amp;男子!B5</f>
        <v>1年100m</v>
      </c>
      <c r="D2">
        <f>IF(C2="","",VLOOKUP(C2,競技!$B$1:$C$17,2,0))</f>
        <v>1</v>
      </c>
      <c r="E2" s="190">
        <f>男子!M5</f>
        <v>0</v>
      </c>
      <c r="L2" s="191">
        <f>男子!D5</f>
        <v>0</v>
      </c>
      <c r="M2" s="191">
        <f>男子!E5</f>
        <v>0</v>
      </c>
      <c r="N2" s="180" t="str">
        <f>男子!$L$2</f>
        <v/>
      </c>
      <c r="O2" s="180">
        <f>男子!G5</f>
        <v>0</v>
      </c>
      <c r="P2" s="180">
        <f>男子!H5</f>
        <v>0</v>
      </c>
      <c r="Q2" s="180">
        <f>男子!J5</f>
        <v>0</v>
      </c>
      <c r="R2">
        <f>男子!I5</f>
        <v>1</v>
      </c>
      <c r="S2">
        <v>1</v>
      </c>
      <c r="U2">
        <f>IF(O2="","",VLOOKUP(O2,所属!$B$2:$C$122,2,0))</f>
        <v>42</v>
      </c>
    </row>
    <row r="3" spans="1:24">
      <c r="A3" s="183" t="e">
        <f t="shared" si="0"/>
        <v>#VALUE!</v>
      </c>
      <c r="B3" t="str">
        <f>男子!C6</f>
        <v/>
      </c>
      <c r="C3" s="187" t="str">
        <f>男子!A6&amp;男子!B6</f>
        <v>1年100m</v>
      </c>
      <c r="D3">
        <f>IF(C3="","",VLOOKUP(C3,競技!$B$1:$C$17,2,0))</f>
        <v>1</v>
      </c>
      <c r="E3" s="190">
        <f>男子!M6</f>
        <v>0</v>
      </c>
      <c r="L3" s="191">
        <f>男子!D6</f>
        <v>0</v>
      </c>
      <c r="M3" s="191">
        <f>男子!E6</f>
        <v>0</v>
      </c>
      <c r="N3" s="180" t="str">
        <f>男子!$L$2</f>
        <v/>
      </c>
      <c r="O3" s="180">
        <f>男子!G6</f>
        <v>0</v>
      </c>
      <c r="P3" s="180">
        <f>男子!H6</f>
        <v>0</v>
      </c>
      <c r="Q3" s="180">
        <f>男子!J6</f>
        <v>0</v>
      </c>
      <c r="R3">
        <f>男子!I6</f>
        <v>1</v>
      </c>
      <c r="S3">
        <v>1</v>
      </c>
      <c r="U3">
        <f>IF(O3="","",VLOOKUP(O3,所属!$B$2:$C$122,2,0))</f>
        <v>42</v>
      </c>
    </row>
    <row r="4" spans="1:24">
      <c r="A4" s="183" t="e">
        <f t="shared" si="0"/>
        <v>#VALUE!</v>
      </c>
      <c r="B4" t="str">
        <f>男子!C7</f>
        <v/>
      </c>
      <c r="C4" s="187" t="str">
        <f>男子!A7&amp;男子!B7</f>
        <v>1年100m</v>
      </c>
      <c r="D4">
        <f>IF(C4="","",VLOOKUP(C4,競技!$B$1:$C$17,2,0))</f>
        <v>1</v>
      </c>
      <c r="E4" s="190">
        <f>男子!M7</f>
        <v>0</v>
      </c>
      <c r="L4" s="191">
        <f>男子!D7</f>
        <v>0</v>
      </c>
      <c r="M4" s="191">
        <f>男子!E7</f>
        <v>0</v>
      </c>
      <c r="N4" s="180" t="str">
        <f>男子!$L$2</f>
        <v/>
      </c>
      <c r="O4" s="180">
        <f>男子!G7</f>
        <v>0</v>
      </c>
      <c r="P4" s="180">
        <f>男子!H7</f>
        <v>0</v>
      </c>
      <c r="Q4" s="180">
        <f>男子!J7</f>
        <v>0</v>
      </c>
      <c r="R4">
        <f>男子!I7</f>
        <v>1</v>
      </c>
      <c r="S4">
        <v>1</v>
      </c>
      <c r="U4">
        <f>IF(O4="","",VLOOKUP(O4,所属!$B$2:$C$122,2,0))</f>
        <v>42</v>
      </c>
    </row>
    <row r="5" spans="1:24">
      <c r="A5" s="183" t="e">
        <f t="shared" si="0"/>
        <v>#VALUE!</v>
      </c>
      <c r="B5" t="str">
        <f>男子!C8</f>
        <v/>
      </c>
      <c r="C5" s="187" t="str">
        <f>男子!A8&amp;男子!B8</f>
        <v>2年100m</v>
      </c>
      <c r="D5">
        <f>IF(C5="","",VLOOKUP(C5,競技!$B$1:$C$17,2,0))</f>
        <v>2</v>
      </c>
      <c r="E5" s="190">
        <f>男子!M8</f>
        <v>0</v>
      </c>
      <c r="L5" s="191">
        <f>男子!D8</f>
        <v>0</v>
      </c>
      <c r="M5" s="191">
        <f>男子!E8</f>
        <v>0</v>
      </c>
      <c r="N5" s="180" t="str">
        <f>男子!$L$2</f>
        <v/>
      </c>
      <c r="O5" s="180">
        <f>男子!G8</f>
        <v>0</v>
      </c>
      <c r="P5" s="180">
        <f>男子!H8</f>
        <v>0</v>
      </c>
      <c r="Q5" s="180">
        <f>男子!J8</f>
        <v>0</v>
      </c>
      <c r="R5">
        <f>男子!I8</f>
        <v>2</v>
      </c>
      <c r="S5">
        <v>1</v>
      </c>
      <c r="U5">
        <f>IF(O5="","",VLOOKUP(O5,所属!$B$2:$C$122,2,0))</f>
        <v>42</v>
      </c>
    </row>
    <row r="6" spans="1:24">
      <c r="A6" s="183" t="e">
        <f t="shared" si="0"/>
        <v>#VALUE!</v>
      </c>
      <c r="B6" t="str">
        <f>男子!C9</f>
        <v/>
      </c>
      <c r="C6" s="187" t="str">
        <f>男子!A9&amp;男子!B9</f>
        <v>2年100m</v>
      </c>
      <c r="D6">
        <f>IF(C6="","",VLOOKUP(C6,競技!$B$1:$C$17,2,0))</f>
        <v>2</v>
      </c>
      <c r="E6" s="190">
        <f>男子!M9</f>
        <v>0</v>
      </c>
      <c r="L6" s="191">
        <f>男子!D9</f>
        <v>0</v>
      </c>
      <c r="M6" s="191">
        <f>男子!E9</f>
        <v>0</v>
      </c>
      <c r="N6" s="180" t="str">
        <f>男子!$L$2</f>
        <v/>
      </c>
      <c r="O6" s="180">
        <f>男子!G9</f>
        <v>0</v>
      </c>
      <c r="P6" s="180">
        <f>男子!H9</f>
        <v>0</v>
      </c>
      <c r="Q6" s="180">
        <f>男子!J9</f>
        <v>0</v>
      </c>
      <c r="R6">
        <f>男子!I9</f>
        <v>2</v>
      </c>
      <c r="S6">
        <v>1</v>
      </c>
      <c r="U6">
        <f>IF(O6="","",VLOOKUP(O6,所属!$B$2:$C$122,2,0))</f>
        <v>42</v>
      </c>
    </row>
    <row r="7" spans="1:24">
      <c r="A7" s="183" t="e">
        <f t="shared" si="0"/>
        <v>#VALUE!</v>
      </c>
      <c r="B7" t="str">
        <f>男子!C10</f>
        <v/>
      </c>
      <c r="C7" s="187" t="str">
        <f>男子!A10&amp;男子!B10</f>
        <v>2年100m</v>
      </c>
      <c r="D7">
        <f>IF(C7="","",VLOOKUP(C7,競技!$B$1:$C$17,2,0))</f>
        <v>2</v>
      </c>
      <c r="E7" s="190">
        <f>男子!M10</f>
        <v>0</v>
      </c>
      <c r="L7" s="191">
        <f>男子!D10</f>
        <v>0</v>
      </c>
      <c r="M7" s="191">
        <f>男子!E10</f>
        <v>0</v>
      </c>
      <c r="N7" s="180" t="str">
        <f>男子!$L$2</f>
        <v/>
      </c>
      <c r="O7" s="180">
        <f>男子!G10</f>
        <v>0</v>
      </c>
      <c r="P7" s="180">
        <f>男子!H10</f>
        <v>0</v>
      </c>
      <c r="Q7" s="180">
        <f>男子!J10</f>
        <v>0</v>
      </c>
      <c r="R7">
        <f>男子!I10</f>
        <v>2</v>
      </c>
      <c r="S7">
        <v>1</v>
      </c>
      <c r="U7">
        <f>IF(O7="","",VLOOKUP(O7,所属!$B$2:$C$122,2,0))</f>
        <v>42</v>
      </c>
    </row>
    <row r="8" spans="1:24">
      <c r="A8" s="183" t="e">
        <f t="shared" si="0"/>
        <v>#VALUE!</v>
      </c>
      <c r="B8" t="str">
        <f>男子!C11</f>
        <v/>
      </c>
      <c r="C8" s="187" t="str">
        <f>男子!A11&amp;男子!B11</f>
        <v>3年100m</v>
      </c>
      <c r="D8">
        <f>IF(C8="","",VLOOKUP(C8,競技!$B$1:$C$17,2,0))</f>
        <v>3</v>
      </c>
      <c r="E8" s="190">
        <f>男子!M11</f>
        <v>0</v>
      </c>
      <c r="L8" s="191">
        <f>男子!D11</f>
        <v>0</v>
      </c>
      <c r="M8" s="191">
        <f>男子!E11</f>
        <v>0</v>
      </c>
      <c r="N8" s="180" t="str">
        <f>男子!$L$2</f>
        <v/>
      </c>
      <c r="O8" s="180">
        <f>男子!G11</f>
        <v>0</v>
      </c>
      <c r="P8" s="180">
        <f>男子!H11</f>
        <v>0</v>
      </c>
      <c r="Q8" s="180">
        <f>男子!J11</f>
        <v>0</v>
      </c>
      <c r="R8">
        <f>男子!I11</f>
        <v>3</v>
      </c>
      <c r="S8">
        <v>1</v>
      </c>
      <c r="U8">
        <f>IF(O8="","",VLOOKUP(O8,所属!$B$2:$C$122,2,0))</f>
        <v>42</v>
      </c>
    </row>
    <row r="9" spans="1:24">
      <c r="A9" s="183" t="e">
        <f t="shared" si="0"/>
        <v>#VALUE!</v>
      </c>
      <c r="B9" t="str">
        <f>男子!C12</f>
        <v/>
      </c>
      <c r="C9" s="187" t="str">
        <f>男子!A12&amp;男子!B12</f>
        <v>3年100m</v>
      </c>
      <c r="D9">
        <f>IF(C9="","",VLOOKUP(C9,競技!$B$1:$C$17,2,0))</f>
        <v>3</v>
      </c>
      <c r="E9" s="190">
        <f>男子!M12</f>
        <v>0</v>
      </c>
      <c r="L9" s="191">
        <f>男子!D12</f>
        <v>0</v>
      </c>
      <c r="M9" s="191">
        <f>男子!E12</f>
        <v>0</v>
      </c>
      <c r="N9" s="180" t="str">
        <f>男子!$L$2</f>
        <v/>
      </c>
      <c r="O9" s="180">
        <f>男子!G12</f>
        <v>0</v>
      </c>
      <c r="P9" s="180">
        <f>男子!H12</f>
        <v>0</v>
      </c>
      <c r="Q9" s="180">
        <f>男子!J12</f>
        <v>0</v>
      </c>
      <c r="R9">
        <f>男子!I12</f>
        <v>3</v>
      </c>
      <c r="S9">
        <v>1</v>
      </c>
      <c r="U9">
        <f>IF(O9="","",VLOOKUP(O9,所属!$B$2:$C$122,2,0))</f>
        <v>42</v>
      </c>
    </row>
    <row r="10" spans="1:24">
      <c r="A10" s="183" t="e">
        <f t="shared" si="0"/>
        <v>#VALUE!</v>
      </c>
      <c r="B10" t="str">
        <f>男子!C13</f>
        <v/>
      </c>
      <c r="C10" s="187" t="str">
        <f>男子!A13&amp;男子!B13</f>
        <v>3年100m</v>
      </c>
      <c r="D10">
        <f>IF(C10="","",VLOOKUP(C10,競技!$B$1:$C$17,2,0))</f>
        <v>3</v>
      </c>
      <c r="E10" s="190">
        <f>男子!M13</f>
        <v>0</v>
      </c>
      <c r="L10" s="191">
        <f>男子!D13</f>
        <v>0</v>
      </c>
      <c r="M10" s="191">
        <f>男子!E13</f>
        <v>0</v>
      </c>
      <c r="N10" s="180" t="str">
        <f>男子!$L$2</f>
        <v/>
      </c>
      <c r="O10" s="180">
        <f>男子!G13</f>
        <v>0</v>
      </c>
      <c r="P10" s="180">
        <f>男子!H13</f>
        <v>0</v>
      </c>
      <c r="Q10" s="180">
        <f>男子!J13</f>
        <v>0</v>
      </c>
      <c r="R10">
        <f>男子!I13</f>
        <v>3</v>
      </c>
      <c r="S10">
        <v>1</v>
      </c>
      <c r="U10">
        <f>IF(O10="","",VLOOKUP(O10,所属!$B$2:$C$122,2,0))</f>
        <v>42</v>
      </c>
    </row>
    <row r="11" spans="1:24">
      <c r="A11" s="183" t="e">
        <f t="shared" si="0"/>
        <v>#VALUE!</v>
      </c>
      <c r="B11" t="str">
        <f>男子!C14</f>
        <v/>
      </c>
      <c r="C11" s="187" t="str">
        <f>男子!A14&amp;男子!B14</f>
        <v>共通200m</v>
      </c>
      <c r="D11">
        <f>IF(C11="","",VLOOKUP(C11,競技!$B$1:$C$17,2,0))</f>
        <v>4</v>
      </c>
      <c r="E11" s="190">
        <f>男子!M14</f>
        <v>0</v>
      </c>
      <c r="L11" s="191">
        <f>男子!D14</f>
        <v>0</v>
      </c>
      <c r="M11" s="191">
        <f>男子!E14</f>
        <v>0</v>
      </c>
      <c r="N11" s="180" t="str">
        <f>男子!$L$2</f>
        <v/>
      </c>
      <c r="O11" s="180">
        <f>男子!G14</f>
        <v>0</v>
      </c>
      <c r="P11" s="180">
        <f>男子!H14</f>
        <v>0</v>
      </c>
      <c r="Q11" s="180">
        <f>男子!J14</f>
        <v>0</v>
      </c>
      <c r="R11">
        <f>男子!I14</f>
        <v>0</v>
      </c>
      <c r="S11">
        <v>1</v>
      </c>
      <c r="U11">
        <f>IF(O11="","",VLOOKUP(O11,所属!$B$2:$C$122,2,0))</f>
        <v>42</v>
      </c>
    </row>
    <row r="12" spans="1:24">
      <c r="A12" s="183" t="e">
        <f t="shared" si="0"/>
        <v>#VALUE!</v>
      </c>
      <c r="B12" t="str">
        <f>男子!C15</f>
        <v/>
      </c>
      <c r="C12" s="187" t="str">
        <f>男子!A15&amp;男子!B15</f>
        <v>共通200m</v>
      </c>
      <c r="D12">
        <f>IF(C12="","",VLOOKUP(C12,競技!$B$1:$C$17,2,0))</f>
        <v>4</v>
      </c>
      <c r="E12" s="190">
        <f>男子!M15</f>
        <v>0</v>
      </c>
      <c r="L12" s="191">
        <f>男子!D15</f>
        <v>0</v>
      </c>
      <c r="M12" s="191">
        <f>男子!E15</f>
        <v>0</v>
      </c>
      <c r="N12" s="180" t="str">
        <f>男子!$L$2</f>
        <v/>
      </c>
      <c r="O12" s="180">
        <f>男子!G15</f>
        <v>0</v>
      </c>
      <c r="P12" s="180">
        <f>男子!H15</f>
        <v>0</v>
      </c>
      <c r="Q12" s="180">
        <f>男子!J15</f>
        <v>0</v>
      </c>
      <c r="R12">
        <f>男子!I15</f>
        <v>0</v>
      </c>
      <c r="S12">
        <v>1</v>
      </c>
      <c r="U12">
        <f>IF(O12="","",VLOOKUP(O12,所属!$B$2:$C$122,2,0))</f>
        <v>42</v>
      </c>
    </row>
    <row r="13" spans="1:24">
      <c r="A13" s="183" t="e">
        <f t="shared" si="0"/>
        <v>#VALUE!</v>
      </c>
      <c r="B13" t="str">
        <f>男子!C16</f>
        <v/>
      </c>
      <c r="C13" s="187" t="str">
        <f>男子!A16&amp;男子!B16</f>
        <v>共通200m</v>
      </c>
      <c r="D13">
        <f>IF(C13="","",VLOOKUP(C13,競技!$B$1:$C$17,2,0))</f>
        <v>4</v>
      </c>
      <c r="E13" s="190">
        <f>男子!M16</f>
        <v>0</v>
      </c>
      <c r="L13" s="191">
        <f>男子!D16</f>
        <v>0</v>
      </c>
      <c r="M13" s="191">
        <f>男子!E16</f>
        <v>0</v>
      </c>
      <c r="N13" s="180" t="str">
        <f>男子!$L$2</f>
        <v/>
      </c>
      <c r="O13" s="180">
        <f>男子!G16</f>
        <v>0</v>
      </c>
      <c r="P13" s="180">
        <f>男子!H16</f>
        <v>0</v>
      </c>
      <c r="Q13" s="180">
        <f>男子!J16</f>
        <v>0</v>
      </c>
      <c r="R13">
        <f>男子!I16</f>
        <v>0</v>
      </c>
      <c r="S13">
        <v>1</v>
      </c>
      <c r="U13">
        <f>IF(O13="","",VLOOKUP(O13,所属!$B$2:$C$122,2,0))</f>
        <v>42</v>
      </c>
    </row>
    <row r="14" spans="1:24">
      <c r="A14" s="183" t="e">
        <f t="shared" si="0"/>
        <v>#VALUE!</v>
      </c>
      <c r="B14" t="str">
        <f>男子!C17</f>
        <v/>
      </c>
      <c r="C14" s="187" t="str">
        <f>男子!A17&amp;男子!B17</f>
        <v>共通400m</v>
      </c>
      <c r="D14">
        <f>IF(C14="","",VLOOKUP(C14,競技!$B$1:$C$17,2,0))</f>
        <v>5</v>
      </c>
      <c r="E14" s="190">
        <f>男子!M17</f>
        <v>0</v>
      </c>
      <c r="L14" s="191">
        <f>男子!D17</f>
        <v>0</v>
      </c>
      <c r="M14" s="191">
        <f>男子!E17</f>
        <v>0</v>
      </c>
      <c r="N14" s="180" t="str">
        <f>男子!$L$2</f>
        <v/>
      </c>
      <c r="O14" s="180">
        <f>男子!G17</f>
        <v>0</v>
      </c>
      <c r="P14" s="180">
        <f>男子!H17</f>
        <v>0</v>
      </c>
      <c r="Q14" s="180">
        <f>男子!J17</f>
        <v>0</v>
      </c>
      <c r="R14">
        <f>男子!I17</f>
        <v>0</v>
      </c>
      <c r="S14">
        <v>1</v>
      </c>
      <c r="U14">
        <f>IF(O14="","",VLOOKUP(O14,所属!$B$2:$C$122,2,0))</f>
        <v>42</v>
      </c>
    </row>
    <row r="15" spans="1:24">
      <c r="A15" s="183" t="e">
        <f t="shared" si="0"/>
        <v>#VALUE!</v>
      </c>
      <c r="B15" t="str">
        <f>男子!C18</f>
        <v/>
      </c>
      <c r="C15" s="187" t="str">
        <f>男子!A18&amp;男子!B18</f>
        <v>共通400m</v>
      </c>
      <c r="D15">
        <f>IF(C15="","",VLOOKUP(C15,競技!$B$1:$C$17,2,0))</f>
        <v>5</v>
      </c>
      <c r="E15" s="190">
        <f>男子!M18</f>
        <v>0</v>
      </c>
      <c r="L15" s="191">
        <f>男子!D18</f>
        <v>0</v>
      </c>
      <c r="M15" s="191">
        <f>男子!E18</f>
        <v>0</v>
      </c>
      <c r="N15" s="180" t="str">
        <f>男子!$L$2</f>
        <v/>
      </c>
      <c r="O15" s="180">
        <f>男子!G18</f>
        <v>0</v>
      </c>
      <c r="P15" s="180">
        <f>男子!H18</f>
        <v>0</v>
      </c>
      <c r="Q15" s="180">
        <f>男子!J18</f>
        <v>0</v>
      </c>
      <c r="R15">
        <f>男子!I18</f>
        <v>0</v>
      </c>
      <c r="S15">
        <v>1</v>
      </c>
      <c r="U15">
        <f>IF(O15="","",VLOOKUP(O15,所属!$B$2:$C$122,2,0))</f>
        <v>42</v>
      </c>
    </row>
    <row r="16" spans="1:24">
      <c r="A16" s="183" t="e">
        <f t="shared" si="0"/>
        <v>#VALUE!</v>
      </c>
      <c r="B16" t="str">
        <f>男子!C19</f>
        <v/>
      </c>
      <c r="C16" s="187" t="str">
        <f>男子!A19&amp;男子!B19</f>
        <v>共通400m</v>
      </c>
      <c r="D16">
        <f>IF(C16="","",VLOOKUP(C16,競技!$B$1:$C$17,2,0))</f>
        <v>5</v>
      </c>
      <c r="E16" s="190">
        <f>男子!M19</f>
        <v>0</v>
      </c>
      <c r="L16" s="191">
        <f>男子!D19</f>
        <v>0</v>
      </c>
      <c r="M16" s="191">
        <f>男子!E19</f>
        <v>0</v>
      </c>
      <c r="N16" s="180" t="str">
        <f>男子!$L$2</f>
        <v/>
      </c>
      <c r="O16" s="180">
        <f>男子!G19</f>
        <v>0</v>
      </c>
      <c r="P16" s="180">
        <f>男子!H19</f>
        <v>0</v>
      </c>
      <c r="Q16" s="180">
        <f>男子!J19</f>
        <v>0</v>
      </c>
      <c r="R16">
        <f>男子!I19</f>
        <v>0</v>
      </c>
      <c r="S16">
        <v>1</v>
      </c>
      <c r="U16">
        <f>IF(O16="","",VLOOKUP(O16,所属!$B$2:$C$122,2,0))</f>
        <v>42</v>
      </c>
    </row>
    <row r="17" spans="1:21">
      <c r="A17" s="183" t="e">
        <f t="shared" si="0"/>
        <v>#VALUE!</v>
      </c>
      <c r="B17" t="str">
        <f>男子!C20</f>
        <v/>
      </c>
      <c r="C17" s="187" t="str">
        <f>男子!A20&amp;男子!B20</f>
        <v>共通800m</v>
      </c>
      <c r="D17">
        <f>IF(C17="","",VLOOKUP(C17,競技!$B$1:$C$17,2,0))</f>
        <v>6</v>
      </c>
      <c r="E17" s="190">
        <f>男子!M20</f>
        <v>0</v>
      </c>
      <c r="L17" s="191">
        <f>男子!D20</f>
        <v>0</v>
      </c>
      <c r="M17" s="191">
        <f>男子!E20</f>
        <v>0</v>
      </c>
      <c r="N17" s="180" t="str">
        <f>男子!$L$2</f>
        <v/>
      </c>
      <c r="O17" s="180">
        <f>男子!G20</f>
        <v>0</v>
      </c>
      <c r="P17" s="180">
        <f>男子!H20</f>
        <v>0</v>
      </c>
      <c r="Q17" s="180">
        <f>男子!J20</f>
        <v>0</v>
      </c>
      <c r="R17">
        <f>男子!I20</f>
        <v>0</v>
      </c>
      <c r="S17">
        <v>1</v>
      </c>
      <c r="U17">
        <f>IF(O17="","",VLOOKUP(O17,所属!$B$2:$C$122,2,0))</f>
        <v>42</v>
      </c>
    </row>
    <row r="18" spans="1:21">
      <c r="A18" s="183" t="e">
        <f t="shared" si="0"/>
        <v>#VALUE!</v>
      </c>
      <c r="B18" t="str">
        <f>男子!C21</f>
        <v/>
      </c>
      <c r="C18" s="187" t="str">
        <f>男子!A21&amp;男子!B21</f>
        <v>共通800m</v>
      </c>
      <c r="D18">
        <f>IF(C18="","",VLOOKUP(C18,競技!$B$1:$C$17,2,0))</f>
        <v>6</v>
      </c>
      <c r="E18" s="190">
        <f>男子!M21</f>
        <v>0</v>
      </c>
      <c r="L18" s="191">
        <f>男子!D21</f>
        <v>0</v>
      </c>
      <c r="M18" s="191">
        <f>男子!E21</f>
        <v>0</v>
      </c>
      <c r="N18" s="180" t="str">
        <f>男子!$L$2</f>
        <v/>
      </c>
      <c r="O18" s="180">
        <f>男子!G21</f>
        <v>0</v>
      </c>
      <c r="P18" s="180">
        <f>男子!H21</f>
        <v>0</v>
      </c>
      <c r="Q18" s="180">
        <f>男子!J21</f>
        <v>0</v>
      </c>
      <c r="R18">
        <f>男子!I21</f>
        <v>0</v>
      </c>
      <c r="S18">
        <v>1</v>
      </c>
      <c r="U18">
        <f>IF(O18="","",VLOOKUP(O18,所属!$B$2:$C$122,2,0))</f>
        <v>42</v>
      </c>
    </row>
    <row r="19" spans="1:21">
      <c r="A19" s="183" t="e">
        <f t="shared" si="0"/>
        <v>#VALUE!</v>
      </c>
      <c r="B19" t="str">
        <f>男子!C22</f>
        <v/>
      </c>
      <c r="C19" s="187" t="str">
        <f>男子!A22&amp;男子!B22</f>
        <v>共通800m</v>
      </c>
      <c r="D19">
        <f>IF(C19="","",VLOOKUP(C19,競技!$B$1:$C$17,2,0))</f>
        <v>6</v>
      </c>
      <c r="E19" s="190">
        <f>男子!M22</f>
        <v>0</v>
      </c>
      <c r="L19" s="191">
        <f>男子!D22</f>
        <v>0</v>
      </c>
      <c r="M19" s="191">
        <f>男子!E22</f>
        <v>0</v>
      </c>
      <c r="N19" s="180" t="str">
        <f>男子!$L$2</f>
        <v/>
      </c>
      <c r="O19" s="180">
        <f>男子!G22</f>
        <v>0</v>
      </c>
      <c r="P19" s="180">
        <f>男子!H22</f>
        <v>0</v>
      </c>
      <c r="Q19" s="180">
        <f>男子!J22</f>
        <v>0</v>
      </c>
      <c r="R19">
        <f>男子!I22</f>
        <v>0</v>
      </c>
      <c r="S19">
        <v>1</v>
      </c>
      <c r="U19">
        <f>IF(O19="","",VLOOKUP(O19,所属!$B$2:$C$122,2,0))</f>
        <v>42</v>
      </c>
    </row>
    <row r="20" spans="1:21">
      <c r="A20" s="183" t="e">
        <f t="shared" si="0"/>
        <v>#REF!</v>
      </c>
      <c r="B20" t="e">
        <f>#REF!</f>
        <v>#REF!</v>
      </c>
      <c r="C20" s="187" t="e">
        <f>#REF!&amp;#REF!</f>
        <v>#REF!</v>
      </c>
      <c r="D20" t="e">
        <f>IF(C20="","",VLOOKUP(C20,競技!$B$1:$C$17,2,0))</f>
        <v>#REF!</v>
      </c>
      <c r="E20" s="190" t="e">
        <f>#REF!</f>
        <v>#REF!</v>
      </c>
      <c r="L20" s="191" t="e">
        <f>#REF!</f>
        <v>#REF!</v>
      </c>
      <c r="M20" s="191" t="e">
        <f>#REF!</f>
        <v>#REF!</v>
      </c>
      <c r="N20" s="180" t="str">
        <f>男子!$L$2</f>
        <v/>
      </c>
      <c r="O20" s="180" t="e">
        <f>#REF!</f>
        <v>#REF!</v>
      </c>
      <c r="P20" s="180" t="e">
        <f>#REF!</f>
        <v>#REF!</v>
      </c>
      <c r="Q20" s="180" t="e">
        <f>#REF!</f>
        <v>#REF!</v>
      </c>
      <c r="R20" t="e">
        <f>#REF!</f>
        <v>#REF!</v>
      </c>
      <c r="S20">
        <v>1</v>
      </c>
      <c r="U20" t="e">
        <f>IF(O20="","",VLOOKUP(O20,所属!$B$2:$C$122,2,0))</f>
        <v>#REF!</v>
      </c>
    </row>
    <row r="21" spans="1:21">
      <c r="A21" s="183" t="e">
        <f t="shared" si="0"/>
        <v>#REF!</v>
      </c>
      <c r="B21" t="e">
        <f>#REF!</f>
        <v>#REF!</v>
      </c>
      <c r="C21" s="187" t="e">
        <f>#REF!&amp;#REF!</f>
        <v>#REF!</v>
      </c>
      <c r="D21" t="e">
        <f>IF(C21="","",VLOOKUP(C21,競技!$B$1:$C$17,2,0))</f>
        <v>#REF!</v>
      </c>
      <c r="E21" s="190" t="e">
        <f>#REF!</f>
        <v>#REF!</v>
      </c>
      <c r="L21" s="191" t="e">
        <f>#REF!</f>
        <v>#REF!</v>
      </c>
      <c r="M21" s="191" t="e">
        <f>#REF!</f>
        <v>#REF!</v>
      </c>
      <c r="N21" s="180" t="str">
        <f>男子!$L$2</f>
        <v/>
      </c>
      <c r="O21" s="180" t="e">
        <f>#REF!</f>
        <v>#REF!</v>
      </c>
      <c r="P21" s="180" t="e">
        <f>#REF!</f>
        <v>#REF!</v>
      </c>
      <c r="Q21" s="180" t="e">
        <f>#REF!</f>
        <v>#REF!</v>
      </c>
      <c r="R21" t="e">
        <f>#REF!</f>
        <v>#REF!</v>
      </c>
      <c r="S21">
        <v>1</v>
      </c>
      <c r="U21" t="e">
        <f>IF(O21="","",VLOOKUP(O21,所属!$B$2:$C$122,2,0))</f>
        <v>#REF!</v>
      </c>
    </row>
    <row r="22" spans="1:21">
      <c r="A22" s="183" t="e">
        <f t="shared" si="0"/>
        <v>#REF!</v>
      </c>
      <c r="B22" t="e">
        <f>#REF!</f>
        <v>#REF!</v>
      </c>
      <c r="C22" s="187" t="e">
        <f>#REF!&amp;#REF!</f>
        <v>#REF!</v>
      </c>
      <c r="D22" t="e">
        <f>IF(C22="","",VLOOKUP(C22,競技!$B$1:$C$17,2,0))</f>
        <v>#REF!</v>
      </c>
      <c r="E22" s="190" t="e">
        <f>#REF!</f>
        <v>#REF!</v>
      </c>
      <c r="L22" s="191" t="e">
        <f>#REF!</f>
        <v>#REF!</v>
      </c>
      <c r="M22" s="191" t="e">
        <f>#REF!</f>
        <v>#REF!</v>
      </c>
      <c r="N22" s="180" t="str">
        <f>男子!$L$2</f>
        <v/>
      </c>
      <c r="O22" s="180" t="e">
        <f>#REF!</f>
        <v>#REF!</v>
      </c>
      <c r="P22" s="180" t="e">
        <f>#REF!</f>
        <v>#REF!</v>
      </c>
      <c r="Q22" s="180" t="e">
        <f>#REF!</f>
        <v>#REF!</v>
      </c>
      <c r="R22" t="e">
        <f>#REF!</f>
        <v>#REF!</v>
      </c>
      <c r="S22">
        <v>1</v>
      </c>
      <c r="U22" t="e">
        <f>IF(O22="","",VLOOKUP(O22,所属!$B$2:$C$122,2,0))</f>
        <v>#REF!</v>
      </c>
    </row>
    <row r="23" spans="1:21">
      <c r="A23" s="183" t="e">
        <f t="shared" si="0"/>
        <v>#VALUE!</v>
      </c>
      <c r="B23" t="str">
        <f>男子!C23</f>
        <v/>
      </c>
      <c r="C23" s="187" t="str">
        <f>男子!A23&amp;男子!B23</f>
        <v>共通1500m</v>
      </c>
      <c r="D23">
        <f>IF(C23="","",VLOOKUP(C23,競技!$B$1:$C$17,2,0))</f>
        <v>8</v>
      </c>
      <c r="E23" s="190">
        <f>男子!M23</f>
        <v>0</v>
      </c>
      <c r="L23" s="191">
        <f>男子!D23</f>
        <v>0</v>
      </c>
      <c r="M23" s="191">
        <f>男子!E23</f>
        <v>0</v>
      </c>
      <c r="N23" s="180" t="str">
        <f>男子!$L$2</f>
        <v/>
      </c>
      <c r="O23" s="180">
        <f>男子!G23</f>
        <v>0</v>
      </c>
      <c r="P23" s="180">
        <f>男子!H23</f>
        <v>0</v>
      </c>
      <c r="Q23" s="180">
        <f>男子!J23</f>
        <v>0</v>
      </c>
      <c r="R23">
        <f>男子!I23</f>
        <v>0</v>
      </c>
      <c r="S23">
        <v>1</v>
      </c>
      <c r="U23">
        <f>IF(O23="","",VLOOKUP(O23,所属!$B$2:$C$122,2,0))</f>
        <v>42</v>
      </c>
    </row>
    <row r="24" spans="1:21">
      <c r="A24" s="183" t="e">
        <f t="shared" si="0"/>
        <v>#VALUE!</v>
      </c>
      <c r="B24" t="str">
        <f>男子!C24</f>
        <v/>
      </c>
      <c r="C24" s="187" t="str">
        <f>男子!A24&amp;男子!B24</f>
        <v>共通1500m</v>
      </c>
      <c r="D24">
        <f>IF(C24="","",VLOOKUP(C24,競技!$B$1:$C$17,2,0))</f>
        <v>8</v>
      </c>
      <c r="E24" s="190">
        <f>男子!M24</f>
        <v>0</v>
      </c>
      <c r="L24" s="191">
        <f>男子!D24</f>
        <v>0</v>
      </c>
      <c r="M24" s="191">
        <f>男子!E24</f>
        <v>0</v>
      </c>
      <c r="N24" s="180" t="str">
        <f>男子!$L$2</f>
        <v/>
      </c>
      <c r="O24" s="180">
        <f>男子!G24</f>
        <v>0</v>
      </c>
      <c r="P24" s="180">
        <f>男子!H24</f>
        <v>0</v>
      </c>
      <c r="Q24" s="180">
        <f>男子!J24</f>
        <v>0</v>
      </c>
      <c r="R24">
        <f>男子!I24</f>
        <v>0</v>
      </c>
      <c r="S24">
        <v>1</v>
      </c>
      <c r="U24">
        <f>IF(O24="","",VLOOKUP(O24,所属!$B$2:$C$122,2,0))</f>
        <v>42</v>
      </c>
    </row>
    <row r="25" spans="1:21">
      <c r="A25" s="183" t="e">
        <f t="shared" si="0"/>
        <v>#VALUE!</v>
      </c>
      <c r="B25" t="str">
        <f>男子!C25</f>
        <v/>
      </c>
      <c r="C25" s="187" t="str">
        <f>男子!A25&amp;男子!B25</f>
        <v>共通1500m</v>
      </c>
      <c r="D25">
        <f>IF(C25="","",VLOOKUP(C25,競技!$B$1:$C$17,2,0))</f>
        <v>8</v>
      </c>
      <c r="E25" s="190">
        <f>男子!M25</f>
        <v>0</v>
      </c>
      <c r="L25" s="191">
        <f>男子!D25</f>
        <v>0</v>
      </c>
      <c r="M25" s="191">
        <f>男子!E25</f>
        <v>0</v>
      </c>
      <c r="N25" s="180" t="str">
        <f>男子!$L$2</f>
        <v/>
      </c>
      <c r="O25" s="180">
        <f>男子!G25</f>
        <v>0</v>
      </c>
      <c r="P25" s="180">
        <f>男子!H25</f>
        <v>0</v>
      </c>
      <c r="Q25" s="180">
        <f>男子!J25</f>
        <v>0</v>
      </c>
      <c r="R25">
        <f>男子!I25</f>
        <v>0</v>
      </c>
      <c r="S25">
        <v>1</v>
      </c>
      <c r="U25">
        <f>IF(O25="","",VLOOKUP(O25,所属!$B$2:$C$122,2,0))</f>
        <v>42</v>
      </c>
    </row>
    <row r="26" spans="1:21">
      <c r="A26" s="183" t="e">
        <f t="shared" si="0"/>
        <v>#VALUE!</v>
      </c>
      <c r="B26" t="str">
        <f>男子!C26</f>
        <v/>
      </c>
      <c r="C26" s="187" t="str">
        <f>男子!A26&amp;男子!B26</f>
        <v>共通3000m</v>
      </c>
      <c r="D26">
        <f>IF(C26="","",VLOOKUP(C26,競技!$B$1:$C$17,2,0))</f>
        <v>9</v>
      </c>
      <c r="E26" s="190">
        <f>男子!M26</f>
        <v>0</v>
      </c>
      <c r="L26" s="191">
        <f>男子!D26</f>
        <v>0</v>
      </c>
      <c r="M26" s="191">
        <f>男子!E26</f>
        <v>0</v>
      </c>
      <c r="N26" s="180" t="str">
        <f>男子!$L$2</f>
        <v/>
      </c>
      <c r="O26" s="180">
        <f>男子!G26</f>
        <v>0</v>
      </c>
      <c r="P26" s="180">
        <f>男子!H26</f>
        <v>0</v>
      </c>
      <c r="Q26" s="180">
        <f>男子!J26</f>
        <v>0</v>
      </c>
      <c r="R26">
        <f>男子!I26</f>
        <v>0</v>
      </c>
      <c r="S26">
        <v>1</v>
      </c>
      <c r="U26">
        <f>IF(O26="","",VLOOKUP(O26,所属!$B$2:$C$122,2,0))</f>
        <v>42</v>
      </c>
    </row>
    <row r="27" spans="1:21">
      <c r="A27" s="183" t="e">
        <f t="shared" si="0"/>
        <v>#VALUE!</v>
      </c>
      <c r="B27" t="str">
        <f>男子!C27</f>
        <v/>
      </c>
      <c r="C27" s="187" t="str">
        <f>男子!A27&amp;男子!B27</f>
        <v>共通3000m</v>
      </c>
      <c r="D27">
        <f>IF(C27="","",VLOOKUP(C27,競技!$B$1:$C$17,2,0))</f>
        <v>9</v>
      </c>
      <c r="E27" s="190">
        <f>男子!M27</f>
        <v>0</v>
      </c>
      <c r="L27" s="191">
        <f>男子!D27</f>
        <v>0</v>
      </c>
      <c r="M27" s="191">
        <f>男子!E27</f>
        <v>0</v>
      </c>
      <c r="N27" s="180" t="str">
        <f>男子!$L$2</f>
        <v/>
      </c>
      <c r="O27" s="180">
        <f>男子!G27</f>
        <v>0</v>
      </c>
      <c r="P27" s="180">
        <f>男子!H27</f>
        <v>0</v>
      </c>
      <c r="Q27" s="180">
        <f>男子!J27</f>
        <v>0</v>
      </c>
      <c r="R27">
        <f>男子!I27</f>
        <v>0</v>
      </c>
      <c r="S27">
        <v>1</v>
      </c>
      <c r="U27">
        <f>IF(O27="","",VLOOKUP(O27,所属!$B$2:$C$122,2,0))</f>
        <v>42</v>
      </c>
    </row>
    <row r="28" spans="1:21">
      <c r="A28" s="183" t="e">
        <f t="shared" si="0"/>
        <v>#VALUE!</v>
      </c>
      <c r="B28" t="str">
        <f>男子!C28</f>
        <v/>
      </c>
      <c r="C28" s="187" t="str">
        <f>男子!A28&amp;男子!B28</f>
        <v>共通3000m</v>
      </c>
      <c r="D28">
        <f>IF(C28="","",VLOOKUP(C28,競技!$B$1:$C$17,2,0))</f>
        <v>9</v>
      </c>
      <c r="E28" s="190">
        <f>男子!M28</f>
        <v>0</v>
      </c>
      <c r="L28" s="191">
        <f>男子!D28</f>
        <v>0</v>
      </c>
      <c r="M28" s="191">
        <f>男子!E28</f>
        <v>0</v>
      </c>
      <c r="N28" s="180" t="str">
        <f>男子!$L$2</f>
        <v/>
      </c>
      <c r="O28" s="180">
        <f>男子!G28</f>
        <v>0</v>
      </c>
      <c r="P28" s="180">
        <f>男子!H28</f>
        <v>0</v>
      </c>
      <c r="Q28" s="180">
        <f>男子!J28</f>
        <v>0</v>
      </c>
      <c r="R28">
        <f>男子!I28</f>
        <v>0</v>
      </c>
      <c r="S28">
        <v>1</v>
      </c>
      <c r="U28">
        <f>IF(O28="","",VLOOKUP(O28,所属!$B$2:$C$122,2,0))</f>
        <v>42</v>
      </c>
    </row>
    <row r="29" spans="1:21">
      <c r="A29" s="183" t="e">
        <f t="shared" si="0"/>
        <v>#VALUE!</v>
      </c>
      <c r="B29" t="str">
        <f>男子!C29</f>
        <v/>
      </c>
      <c r="C29" s="187" t="str">
        <f>男子!A29&amp;男子!B29</f>
        <v>共通110mH</v>
      </c>
      <c r="D29">
        <f>IF(C29="","",VLOOKUP(C29,競技!$B$1:$C$17,2,0))</f>
        <v>10</v>
      </c>
      <c r="E29" s="190">
        <f>男子!M29</f>
        <v>0</v>
      </c>
      <c r="L29" s="191">
        <f>男子!D29</f>
        <v>0</v>
      </c>
      <c r="M29" s="191">
        <f>男子!E29</f>
        <v>0</v>
      </c>
      <c r="N29" s="180" t="str">
        <f>男子!$L$2</f>
        <v/>
      </c>
      <c r="O29" s="180">
        <f>男子!G29</f>
        <v>0</v>
      </c>
      <c r="P29" s="180">
        <f>男子!H29</f>
        <v>0</v>
      </c>
      <c r="Q29" s="180">
        <f>男子!J29</f>
        <v>0</v>
      </c>
      <c r="R29">
        <f>男子!I29</f>
        <v>0</v>
      </c>
      <c r="S29">
        <v>1</v>
      </c>
      <c r="U29">
        <f>IF(O29="","",VLOOKUP(O29,所属!$B$2:$C$122,2,0))</f>
        <v>42</v>
      </c>
    </row>
    <row r="30" spans="1:21">
      <c r="A30" s="183" t="e">
        <f t="shared" si="0"/>
        <v>#VALUE!</v>
      </c>
      <c r="B30" t="str">
        <f>男子!C30</f>
        <v/>
      </c>
      <c r="C30" s="187" t="str">
        <f>男子!A30&amp;男子!B30</f>
        <v>共通110mH</v>
      </c>
      <c r="D30">
        <f>IF(C30="","",VLOOKUP(C30,競技!$B$1:$C$17,2,0))</f>
        <v>10</v>
      </c>
      <c r="E30" s="190">
        <f>男子!M30</f>
        <v>0</v>
      </c>
      <c r="L30" s="191">
        <f>男子!D30</f>
        <v>0</v>
      </c>
      <c r="M30" s="191">
        <f>男子!E30</f>
        <v>0</v>
      </c>
      <c r="N30" s="180" t="str">
        <f>男子!$L$2</f>
        <v/>
      </c>
      <c r="O30" s="180">
        <f>男子!G30</f>
        <v>0</v>
      </c>
      <c r="P30" s="180">
        <f>男子!H30</f>
        <v>0</v>
      </c>
      <c r="Q30" s="180">
        <f>男子!J30</f>
        <v>0</v>
      </c>
      <c r="R30">
        <f>男子!I30</f>
        <v>0</v>
      </c>
      <c r="S30">
        <v>1</v>
      </c>
      <c r="U30">
        <f>IF(O30="","",VLOOKUP(O30,所属!$B$2:$C$122,2,0))</f>
        <v>42</v>
      </c>
    </row>
    <row r="31" spans="1:21">
      <c r="A31" s="183" t="e">
        <f t="shared" si="0"/>
        <v>#VALUE!</v>
      </c>
      <c r="B31" t="str">
        <f>男子!C31</f>
        <v/>
      </c>
      <c r="C31" s="187" t="str">
        <f>男子!A31&amp;男子!B31</f>
        <v>共通110mH</v>
      </c>
      <c r="D31">
        <f>IF(C31="","",VLOOKUP(C31,競技!$B$1:$C$17,2,0))</f>
        <v>10</v>
      </c>
      <c r="E31" s="190">
        <f>男子!M31</f>
        <v>0</v>
      </c>
      <c r="L31" s="191">
        <f>男子!D31</f>
        <v>0</v>
      </c>
      <c r="M31" s="191">
        <f>男子!E31</f>
        <v>0</v>
      </c>
      <c r="N31" s="180" t="str">
        <f>男子!$L$2</f>
        <v/>
      </c>
      <c r="O31" s="180">
        <f>男子!G31</f>
        <v>0</v>
      </c>
      <c r="P31" s="180">
        <f>男子!H31</f>
        <v>0</v>
      </c>
      <c r="Q31" s="180">
        <f>男子!J31</f>
        <v>0</v>
      </c>
      <c r="R31">
        <f>男子!I31</f>
        <v>0</v>
      </c>
      <c r="S31">
        <v>1</v>
      </c>
      <c r="U31">
        <f>IF(O31="","",VLOOKUP(O31,所属!$B$2:$C$122,2,0))</f>
        <v>42</v>
      </c>
    </row>
    <row r="32" spans="1:21">
      <c r="A32" s="183" t="e">
        <f t="shared" si="0"/>
        <v>#VALUE!</v>
      </c>
      <c r="B32" t="str">
        <f>男子!C32</f>
        <v/>
      </c>
      <c r="C32" s="187" t="str">
        <f>男子!A32&amp;男子!B32</f>
        <v>共通走高跳</v>
      </c>
      <c r="D32">
        <f>IF(C32="","",VLOOKUP(C32,競技!$B$1:$C$17,2,0))</f>
        <v>12</v>
      </c>
      <c r="E32" s="190">
        <f>男子!M32</f>
        <v>0</v>
      </c>
      <c r="L32" s="191">
        <f>男子!D32</f>
        <v>0</v>
      </c>
      <c r="M32" s="191">
        <f>男子!E32</f>
        <v>0</v>
      </c>
      <c r="N32" s="180" t="str">
        <f>男子!$L$2</f>
        <v/>
      </c>
      <c r="O32" s="180">
        <f>男子!G32</f>
        <v>0</v>
      </c>
      <c r="P32" s="180">
        <f>男子!H32</f>
        <v>0</v>
      </c>
      <c r="Q32" s="180">
        <f>男子!J32</f>
        <v>0</v>
      </c>
      <c r="R32">
        <f>男子!I32</f>
        <v>0</v>
      </c>
      <c r="S32">
        <v>1</v>
      </c>
      <c r="U32">
        <f>IF(O32="","",VLOOKUP(O32,所属!$B$2:$C$122,2,0))</f>
        <v>42</v>
      </c>
    </row>
    <row r="33" spans="1:21">
      <c r="A33" s="183" t="e">
        <f t="shared" si="0"/>
        <v>#VALUE!</v>
      </c>
      <c r="B33" t="str">
        <f>男子!C33</f>
        <v/>
      </c>
      <c r="C33" s="187" t="str">
        <f>男子!A33&amp;男子!B33</f>
        <v>共通走高跳</v>
      </c>
      <c r="D33">
        <f>IF(C33="","",VLOOKUP(C33,競技!$B$1:$C$17,2,0))</f>
        <v>12</v>
      </c>
      <c r="E33" s="190">
        <f>男子!M33</f>
        <v>0</v>
      </c>
      <c r="L33" s="191">
        <f>男子!D33</f>
        <v>0</v>
      </c>
      <c r="M33" s="191">
        <f>男子!E33</f>
        <v>0</v>
      </c>
      <c r="N33" s="180" t="str">
        <f>男子!$L$2</f>
        <v/>
      </c>
      <c r="O33" s="180">
        <f>男子!G33</f>
        <v>0</v>
      </c>
      <c r="P33" s="180">
        <f>男子!H33</f>
        <v>0</v>
      </c>
      <c r="Q33" s="180">
        <f>男子!J33</f>
        <v>0</v>
      </c>
      <c r="R33">
        <f>男子!I33</f>
        <v>0</v>
      </c>
      <c r="S33">
        <v>1</v>
      </c>
      <c r="U33">
        <f>IF(O33="","",VLOOKUP(O33,所属!$B$2:$C$122,2,0))</f>
        <v>42</v>
      </c>
    </row>
    <row r="34" spans="1:21">
      <c r="A34" s="183" t="e">
        <f t="shared" si="0"/>
        <v>#VALUE!</v>
      </c>
      <c r="B34" t="str">
        <f>男子!C34</f>
        <v/>
      </c>
      <c r="C34" s="187" t="str">
        <f>男子!A34&amp;男子!B34</f>
        <v>共通走高跳</v>
      </c>
      <c r="D34">
        <f>IF(C34="","",VLOOKUP(C34,競技!$B$1:$C$17,2,0))</f>
        <v>12</v>
      </c>
      <c r="E34" s="190">
        <f>男子!M34</f>
        <v>0</v>
      </c>
      <c r="L34" s="191">
        <f>男子!D34</f>
        <v>0</v>
      </c>
      <c r="M34" s="191">
        <f>男子!E34</f>
        <v>0</v>
      </c>
      <c r="N34" s="180" t="str">
        <f>男子!$L$2</f>
        <v/>
      </c>
      <c r="O34" s="180">
        <f>男子!G34</f>
        <v>0</v>
      </c>
      <c r="P34" s="180">
        <f>男子!H34</f>
        <v>0</v>
      </c>
      <c r="Q34" s="180">
        <f>男子!J34</f>
        <v>0</v>
      </c>
      <c r="R34">
        <f>男子!I34</f>
        <v>0</v>
      </c>
      <c r="S34">
        <v>1</v>
      </c>
      <c r="U34">
        <f>IF(O34="","",VLOOKUP(O34,所属!$B$2:$C$122,2,0))</f>
        <v>42</v>
      </c>
    </row>
    <row r="35" spans="1:21">
      <c r="A35" s="183" t="e">
        <f t="shared" si="0"/>
        <v>#VALUE!</v>
      </c>
      <c r="B35" t="str">
        <f>男子!C35</f>
        <v/>
      </c>
      <c r="C35" s="187" t="str">
        <f>男子!A35&amp;男子!B35</f>
        <v>共通棒高跳</v>
      </c>
      <c r="D35">
        <f>IF(C35="","",VLOOKUP(C35,競技!$B$1:$C$17,2,0))</f>
        <v>13</v>
      </c>
      <c r="E35" s="190">
        <f>男子!M35</f>
        <v>0</v>
      </c>
      <c r="L35" s="191">
        <f>男子!D35</f>
        <v>0</v>
      </c>
      <c r="M35" s="191">
        <f>男子!E35</f>
        <v>0</v>
      </c>
      <c r="N35" s="180" t="str">
        <f>男子!$L$2</f>
        <v/>
      </c>
      <c r="O35" s="180">
        <f>男子!G35</f>
        <v>0</v>
      </c>
      <c r="P35" s="180">
        <f>男子!H35</f>
        <v>0</v>
      </c>
      <c r="Q35" s="180">
        <f>男子!J35</f>
        <v>0</v>
      </c>
      <c r="R35">
        <f>男子!I35</f>
        <v>0</v>
      </c>
      <c r="S35">
        <v>1</v>
      </c>
      <c r="U35">
        <f>IF(O35="","",VLOOKUP(O35,所属!$B$2:$C$122,2,0))</f>
        <v>42</v>
      </c>
    </row>
    <row r="36" spans="1:21">
      <c r="A36" s="183" t="e">
        <f t="shared" si="0"/>
        <v>#VALUE!</v>
      </c>
      <c r="B36" t="str">
        <f>男子!C36</f>
        <v/>
      </c>
      <c r="C36" s="187" t="str">
        <f>男子!A36&amp;男子!B36</f>
        <v>共通棒高跳</v>
      </c>
      <c r="D36">
        <f>IF(C36="","",VLOOKUP(C36,競技!$B$1:$C$17,2,0))</f>
        <v>13</v>
      </c>
      <c r="E36" s="190">
        <f>男子!M36</f>
        <v>0</v>
      </c>
      <c r="L36" s="191">
        <f>男子!D36</f>
        <v>0</v>
      </c>
      <c r="M36" s="191">
        <f>男子!E36</f>
        <v>0</v>
      </c>
      <c r="N36" s="180" t="str">
        <f>男子!$L$2</f>
        <v/>
      </c>
      <c r="O36" s="180">
        <f>男子!G36</f>
        <v>0</v>
      </c>
      <c r="P36" s="180">
        <f>男子!H36</f>
        <v>0</v>
      </c>
      <c r="Q36" s="180">
        <f>男子!J36</f>
        <v>0</v>
      </c>
      <c r="R36">
        <f>男子!I36</f>
        <v>0</v>
      </c>
      <c r="S36">
        <v>1</v>
      </c>
      <c r="U36">
        <f>IF(O36="","",VLOOKUP(O36,所属!$B$2:$C$122,2,0))</f>
        <v>42</v>
      </c>
    </row>
    <row r="37" spans="1:21">
      <c r="A37" s="183" t="e">
        <f t="shared" si="0"/>
        <v>#VALUE!</v>
      </c>
      <c r="B37" t="str">
        <f>男子!C37</f>
        <v/>
      </c>
      <c r="C37" s="187" t="str">
        <f>男子!A37&amp;男子!B37</f>
        <v>共通棒高跳</v>
      </c>
      <c r="D37">
        <f>IF(C37="","",VLOOKUP(C37,競技!$B$1:$C$17,2,0))</f>
        <v>13</v>
      </c>
      <c r="E37" s="190">
        <f>男子!M37</f>
        <v>0</v>
      </c>
      <c r="L37" s="191">
        <f>男子!D37</f>
        <v>0</v>
      </c>
      <c r="M37" s="191">
        <f>男子!E37</f>
        <v>0</v>
      </c>
      <c r="N37" s="180" t="str">
        <f>男子!$L$2</f>
        <v/>
      </c>
      <c r="O37" s="180">
        <f>男子!G37</f>
        <v>0</v>
      </c>
      <c r="P37" s="180">
        <f>男子!H37</f>
        <v>0</v>
      </c>
      <c r="Q37" s="180">
        <f>男子!J37</f>
        <v>0</v>
      </c>
      <c r="R37">
        <f>男子!I37</f>
        <v>0</v>
      </c>
      <c r="S37">
        <v>1</v>
      </c>
      <c r="U37">
        <f>IF(O37="","",VLOOKUP(O37,所属!$B$2:$C$122,2,0))</f>
        <v>42</v>
      </c>
    </row>
    <row r="38" spans="1:21">
      <c r="A38" s="183" t="e">
        <f t="shared" si="0"/>
        <v>#VALUE!</v>
      </c>
      <c r="B38" t="str">
        <f>男子!C38</f>
        <v/>
      </c>
      <c r="C38" s="187" t="str">
        <f>男子!A38&amp;男子!B38</f>
        <v>共通走幅跳</v>
      </c>
      <c r="D38">
        <f>IF(C38="","",VLOOKUP(C38,競技!$B$1:$C$17,2,0))</f>
        <v>15</v>
      </c>
      <c r="E38" s="190">
        <f>男子!M38</f>
        <v>0</v>
      </c>
      <c r="L38" s="191">
        <f>男子!D38</f>
        <v>0</v>
      </c>
      <c r="M38" s="191">
        <f>男子!E38</f>
        <v>0</v>
      </c>
      <c r="N38" s="180" t="str">
        <f>男子!$L$2</f>
        <v/>
      </c>
      <c r="O38" s="180">
        <f>男子!G38</f>
        <v>0</v>
      </c>
      <c r="P38" s="180">
        <f>男子!H38</f>
        <v>0</v>
      </c>
      <c r="Q38" s="180">
        <f>男子!J38</f>
        <v>0</v>
      </c>
      <c r="R38">
        <f>男子!I38</f>
        <v>0</v>
      </c>
      <c r="S38">
        <v>1</v>
      </c>
      <c r="U38">
        <f>IF(O38="","",VLOOKUP(O38,所属!$B$2:$C$122,2,0))</f>
        <v>42</v>
      </c>
    </row>
    <row r="39" spans="1:21">
      <c r="A39" s="183" t="e">
        <f t="shared" si="0"/>
        <v>#VALUE!</v>
      </c>
      <c r="B39" t="str">
        <f>男子!C39</f>
        <v/>
      </c>
      <c r="C39" s="187" t="str">
        <f>男子!A39&amp;男子!B39</f>
        <v>共通走幅跳</v>
      </c>
      <c r="D39">
        <f>IF(C39="","",VLOOKUP(C39,競技!$B$1:$C$17,2,0))</f>
        <v>15</v>
      </c>
      <c r="E39" s="190">
        <f>男子!M39</f>
        <v>0</v>
      </c>
      <c r="L39" s="191">
        <f>男子!D39</f>
        <v>0</v>
      </c>
      <c r="M39" s="191">
        <f>男子!E39</f>
        <v>0</v>
      </c>
      <c r="N39" s="180" t="str">
        <f>男子!$L$2</f>
        <v/>
      </c>
      <c r="O39" s="180">
        <f>男子!G39</f>
        <v>0</v>
      </c>
      <c r="P39" s="180">
        <f>男子!H39</f>
        <v>0</v>
      </c>
      <c r="Q39" s="180">
        <f>男子!J39</f>
        <v>0</v>
      </c>
      <c r="R39">
        <f>男子!I39</f>
        <v>0</v>
      </c>
      <c r="S39">
        <v>1</v>
      </c>
      <c r="U39">
        <f>IF(O39="","",VLOOKUP(O39,所属!$B$2:$C$122,2,0))</f>
        <v>42</v>
      </c>
    </row>
    <row r="40" spans="1:21">
      <c r="A40" s="183" t="e">
        <f t="shared" si="0"/>
        <v>#VALUE!</v>
      </c>
      <c r="B40" t="str">
        <f>男子!C40</f>
        <v/>
      </c>
      <c r="C40" s="187" t="str">
        <f>男子!A40&amp;男子!B40</f>
        <v>共通走幅跳</v>
      </c>
      <c r="D40">
        <f>IF(C40="","",VLOOKUP(C40,競技!$B$1:$C$17,2,0))</f>
        <v>15</v>
      </c>
      <c r="E40" s="190">
        <f>男子!M40</f>
        <v>0</v>
      </c>
      <c r="L40" s="191">
        <f>男子!D40</f>
        <v>0</v>
      </c>
      <c r="M40" s="191">
        <f>男子!E40</f>
        <v>0</v>
      </c>
      <c r="N40" s="180" t="str">
        <f>男子!$L$2</f>
        <v/>
      </c>
      <c r="O40" s="180">
        <f>男子!G40</f>
        <v>0</v>
      </c>
      <c r="P40" s="180">
        <f>男子!H40</f>
        <v>0</v>
      </c>
      <c r="Q40" s="180">
        <f>男子!J40</f>
        <v>0</v>
      </c>
      <c r="R40">
        <f>男子!I40</f>
        <v>0</v>
      </c>
      <c r="S40">
        <v>1</v>
      </c>
      <c r="U40">
        <f>IF(O40="","",VLOOKUP(O40,所属!$B$2:$C$122,2,0))</f>
        <v>42</v>
      </c>
    </row>
    <row r="41" spans="1:21">
      <c r="A41" s="183" t="e">
        <f t="shared" si="0"/>
        <v>#VALUE!</v>
      </c>
      <c r="B41" t="str">
        <f>男子!C41</f>
        <v/>
      </c>
      <c r="C41" s="187" t="str">
        <f>男子!A41&amp;男子!B41</f>
        <v>共通砲丸投</v>
      </c>
      <c r="D41">
        <f>IF(C41="","",VLOOKUP(C41,競技!$B$1:$C$17,2,0))</f>
        <v>16</v>
      </c>
      <c r="E41" s="190">
        <f>男子!M41</f>
        <v>0</v>
      </c>
      <c r="L41" s="191">
        <f>男子!D41</f>
        <v>0</v>
      </c>
      <c r="M41" s="191">
        <f>男子!E41</f>
        <v>0</v>
      </c>
      <c r="N41" s="180" t="str">
        <f>男子!$L$2</f>
        <v/>
      </c>
      <c r="O41" s="180">
        <f>男子!G41</f>
        <v>0</v>
      </c>
      <c r="P41" s="180">
        <f>男子!H41</f>
        <v>0</v>
      </c>
      <c r="Q41" s="180">
        <f>男子!J41</f>
        <v>0</v>
      </c>
      <c r="R41">
        <f>男子!I41</f>
        <v>0</v>
      </c>
      <c r="S41">
        <v>1</v>
      </c>
      <c r="U41">
        <f>IF(O41="","",VLOOKUP(O41,所属!$B$2:$C$122,2,0))</f>
        <v>42</v>
      </c>
    </row>
    <row r="42" spans="1:21">
      <c r="A42" s="183" t="e">
        <f t="shared" si="0"/>
        <v>#VALUE!</v>
      </c>
      <c r="B42" t="str">
        <f>男子!C42</f>
        <v/>
      </c>
      <c r="C42" s="187" t="str">
        <f>男子!A42&amp;男子!B42</f>
        <v>共通砲丸投</v>
      </c>
      <c r="D42">
        <f>IF(C42="","",VLOOKUP(C42,競技!$B$1:$C$17,2,0))</f>
        <v>16</v>
      </c>
      <c r="E42" s="190">
        <f>男子!M42</f>
        <v>0</v>
      </c>
      <c r="L42" s="191">
        <f>男子!D42</f>
        <v>0</v>
      </c>
      <c r="M42" s="191">
        <f>男子!E42</f>
        <v>0</v>
      </c>
      <c r="N42" s="180" t="str">
        <f>男子!$L$2</f>
        <v/>
      </c>
      <c r="O42" s="180">
        <f>男子!G42</f>
        <v>0</v>
      </c>
      <c r="P42" s="180">
        <f>男子!H42</f>
        <v>0</v>
      </c>
      <c r="Q42" s="180">
        <f>男子!J42</f>
        <v>0</v>
      </c>
      <c r="R42">
        <f>男子!I42</f>
        <v>0</v>
      </c>
      <c r="S42">
        <v>1</v>
      </c>
      <c r="U42">
        <f>IF(O42="","",VLOOKUP(O42,所属!$B$2:$C$122,2,0))</f>
        <v>42</v>
      </c>
    </row>
    <row r="43" spans="1:21">
      <c r="A43" s="183" t="e">
        <f t="shared" si="0"/>
        <v>#VALUE!</v>
      </c>
      <c r="B43" t="str">
        <f>男子!C43</f>
        <v/>
      </c>
      <c r="C43" s="187" t="str">
        <f>男子!A43&amp;男子!B43</f>
        <v>共通砲丸投</v>
      </c>
      <c r="D43">
        <f>IF(C43="","",VLOOKUP(C43,競技!$B$1:$C$17,2,0))</f>
        <v>16</v>
      </c>
      <c r="E43" s="190">
        <f>男子!M43</f>
        <v>0</v>
      </c>
      <c r="L43" s="191">
        <f>男子!D43</f>
        <v>0</v>
      </c>
      <c r="M43" s="191">
        <f>男子!E43</f>
        <v>0</v>
      </c>
      <c r="N43" s="180" t="str">
        <f>男子!$L$2</f>
        <v/>
      </c>
      <c r="O43" s="180">
        <f>男子!G43</f>
        <v>0</v>
      </c>
      <c r="P43" s="180">
        <f>男子!H43</f>
        <v>0</v>
      </c>
      <c r="Q43" s="180">
        <f>男子!J43</f>
        <v>0</v>
      </c>
      <c r="R43">
        <f>男子!I43</f>
        <v>0</v>
      </c>
      <c r="S43">
        <v>1</v>
      </c>
      <c r="U43">
        <f>IF(O43="","",VLOOKUP(O43,所属!$B$2:$C$122,2,0))</f>
        <v>42</v>
      </c>
    </row>
    <row r="44" spans="1:21">
      <c r="A44" s="183" t="e">
        <f t="shared" si="0"/>
        <v>#VALUE!</v>
      </c>
      <c r="B44" t="str">
        <f>男子!C44</f>
        <v/>
      </c>
      <c r="C44" s="187" t="str">
        <f>男子!A44&amp;男子!B44</f>
        <v>共通円盤投</v>
      </c>
      <c r="D44" t="e">
        <f>IF(C44="","",VLOOKUP(C44,競技!$B$1:$C$17,2,0))</f>
        <v>#N/A</v>
      </c>
      <c r="E44" s="190">
        <f>男子!M44</f>
        <v>0</v>
      </c>
      <c r="L44" s="191">
        <f>男子!D44</f>
        <v>0</v>
      </c>
      <c r="M44" s="191">
        <f>男子!E44</f>
        <v>0</v>
      </c>
      <c r="N44" s="180" t="str">
        <f>男子!$L$2</f>
        <v/>
      </c>
      <c r="O44" s="180">
        <f>男子!G44</f>
        <v>0</v>
      </c>
      <c r="P44" s="180">
        <f>男子!H44</f>
        <v>0</v>
      </c>
      <c r="Q44" s="180">
        <f>男子!J44</f>
        <v>0</v>
      </c>
      <c r="R44">
        <f>男子!I44</f>
        <v>0</v>
      </c>
      <c r="S44">
        <v>1</v>
      </c>
      <c r="U44">
        <f>IF(O44="","",VLOOKUP(O44,所属!$B$2:$C$122,2,0))</f>
        <v>42</v>
      </c>
    </row>
    <row r="45" spans="1:21">
      <c r="A45" s="183" t="e">
        <f t="shared" si="0"/>
        <v>#VALUE!</v>
      </c>
      <c r="B45" t="str">
        <f>男子!C45</f>
        <v/>
      </c>
      <c r="C45" s="187" t="str">
        <f>男子!A45&amp;男子!B45</f>
        <v>共通円盤投</v>
      </c>
      <c r="D45" t="e">
        <f>IF(C45="","",VLOOKUP(C45,競技!$B$1:$C$17,2,0))</f>
        <v>#N/A</v>
      </c>
      <c r="E45" s="190">
        <f>男子!M45</f>
        <v>0</v>
      </c>
      <c r="L45" s="191">
        <f>男子!D45</f>
        <v>0</v>
      </c>
      <c r="M45" s="191">
        <f>男子!E45</f>
        <v>0</v>
      </c>
      <c r="N45" s="180" t="str">
        <f>男子!$L$2</f>
        <v/>
      </c>
      <c r="O45" s="180">
        <f>男子!G45</f>
        <v>0</v>
      </c>
      <c r="P45" s="180">
        <f>男子!H45</f>
        <v>0</v>
      </c>
      <c r="Q45" s="180">
        <f>男子!J45</f>
        <v>0</v>
      </c>
      <c r="R45">
        <f>男子!I45</f>
        <v>0</v>
      </c>
      <c r="S45">
        <v>1</v>
      </c>
      <c r="U45">
        <f>IF(O45="","",VLOOKUP(O45,所属!$B$2:$C$122,2,0))</f>
        <v>42</v>
      </c>
    </row>
    <row r="46" spans="1:21">
      <c r="A46" s="183" t="e">
        <f t="shared" si="0"/>
        <v>#VALUE!</v>
      </c>
      <c r="B46" t="str">
        <f>男子!C46</f>
        <v/>
      </c>
      <c r="C46" s="187" t="str">
        <f>男子!A46&amp;男子!B46</f>
        <v>共通円盤投</v>
      </c>
      <c r="D46" t="e">
        <f>IF(C46="","",VLOOKUP(C46,競技!$B$1:$C$17,2,0))</f>
        <v>#N/A</v>
      </c>
      <c r="E46" s="190">
        <f>男子!M46</f>
        <v>0</v>
      </c>
      <c r="L46" s="191">
        <f>男子!D46</f>
        <v>0</v>
      </c>
      <c r="M46" s="191">
        <f>男子!E46</f>
        <v>0</v>
      </c>
      <c r="N46" s="180" t="str">
        <f>男子!$L$2</f>
        <v/>
      </c>
      <c r="O46" s="180">
        <f>男子!G46</f>
        <v>0</v>
      </c>
      <c r="P46" s="180">
        <f>男子!H46</f>
        <v>0</v>
      </c>
      <c r="Q46" s="180">
        <f>男子!J46</f>
        <v>0</v>
      </c>
      <c r="R46">
        <f>男子!I46</f>
        <v>0</v>
      </c>
      <c r="S46">
        <v>1</v>
      </c>
      <c r="U46">
        <f>IF(O46="","",VLOOKUP(O46,所属!$B$2:$C$122,2,0))</f>
        <v>42</v>
      </c>
    </row>
    <row r="47" spans="1:21">
      <c r="A47" s="183" t="e">
        <f t="shared" si="0"/>
        <v>#VALUE!</v>
      </c>
      <c r="B47" t="str">
        <f>男子!C47</f>
        <v/>
      </c>
      <c r="C47" s="187" t="str">
        <f>男子!A47&amp;男子!B47</f>
        <v>共通四種競技</v>
      </c>
      <c r="D47">
        <f>IF(C47="","",VLOOKUP(C47,競技!$B$1:$C$17,2,0))</f>
        <v>17</v>
      </c>
      <c r="E47" s="190">
        <f>男子!M47</f>
        <v>0</v>
      </c>
      <c r="L47" s="191">
        <f>男子!D47</f>
        <v>0</v>
      </c>
      <c r="M47" s="191">
        <f>男子!E47</f>
        <v>0</v>
      </c>
      <c r="N47" s="180" t="str">
        <f>男子!$L$2</f>
        <v/>
      </c>
      <c r="O47" s="180">
        <f>男子!G47</f>
        <v>0</v>
      </c>
      <c r="P47" s="180">
        <f>男子!H47</f>
        <v>0</v>
      </c>
      <c r="Q47" s="180">
        <f>男子!J47</f>
        <v>0</v>
      </c>
      <c r="R47">
        <f>男子!I47</f>
        <v>0</v>
      </c>
      <c r="S47">
        <v>1</v>
      </c>
      <c r="U47">
        <f>IF(O47="","",VLOOKUP(O47,所属!$B$2:$C$122,2,0))</f>
        <v>42</v>
      </c>
    </row>
    <row r="48" spans="1:21">
      <c r="A48" s="183" t="e">
        <f t="shared" si="0"/>
        <v>#VALUE!</v>
      </c>
      <c r="B48" t="str">
        <f>男子!C49</f>
        <v/>
      </c>
      <c r="C48" s="187" t="str">
        <f>男子!A49&amp;男子!B49</f>
        <v>共通四種競技</v>
      </c>
      <c r="D48">
        <f>IF(C48="","",VLOOKUP(C48,競技!$B$1:$C$17,2,0))</f>
        <v>17</v>
      </c>
      <c r="E48" s="190">
        <f>男子!M49</f>
        <v>0</v>
      </c>
      <c r="L48" s="191">
        <f>男子!D49</f>
        <v>0</v>
      </c>
      <c r="M48" s="191">
        <f>男子!E49</f>
        <v>0</v>
      </c>
      <c r="N48" s="180" t="str">
        <f>男子!$L$2</f>
        <v/>
      </c>
      <c r="O48" s="180">
        <f>男子!G49</f>
        <v>0</v>
      </c>
      <c r="P48" s="180">
        <f>男子!H49</f>
        <v>0</v>
      </c>
      <c r="Q48" s="180">
        <f>男子!J49</f>
        <v>0</v>
      </c>
      <c r="R48">
        <f>男子!I49</f>
        <v>0</v>
      </c>
      <c r="S48">
        <v>1</v>
      </c>
      <c r="U48">
        <f>IF(O48="","",VLOOKUP(O48,所属!$B$2:$C$122,2,0))</f>
        <v>42</v>
      </c>
    </row>
    <row r="49" spans="1:21">
      <c r="A49" s="183">
        <f t="shared" si="0"/>
        <v>10000</v>
      </c>
      <c r="B49">
        <f>男子!C50</f>
        <v>0</v>
      </c>
      <c r="C49" s="187" t="str">
        <f>男子!A50&amp;男子!B50</f>
        <v>共通4×100mR</v>
      </c>
      <c r="D49">
        <f>IF(C49="","",VLOOKUP(C49,競技!$B$1:$C$17,2,0))</f>
        <v>11</v>
      </c>
      <c r="E49" s="190">
        <f>男子!M50</f>
        <v>0</v>
      </c>
      <c r="L49" s="191">
        <f>男子!D50</f>
        <v>0</v>
      </c>
      <c r="M49" s="191">
        <f>男子!E50</f>
        <v>0</v>
      </c>
      <c r="N49" s="180" t="str">
        <f>男子!$L$2</f>
        <v/>
      </c>
      <c r="O49" s="180">
        <f>男子!G50</f>
        <v>0</v>
      </c>
      <c r="P49" s="180">
        <f>男子!H50</f>
        <v>0</v>
      </c>
      <c r="Q49" s="180">
        <f>男子!J50</f>
        <v>0</v>
      </c>
      <c r="R49">
        <f>男子!I50</f>
        <v>0</v>
      </c>
      <c r="S49">
        <v>1</v>
      </c>
      <c r="U49">
        <f>IF(O49="","",VLOOKUP(O49,所属!$B$2:$C$122,2,0))</f>
        <v>42</v>
      </c>
    </row>
    <row r="50" spans="1:21">
      <c r="A50" s="183">
        <f t="shared" si="0"/>
        <v>10000</v>
      </c>
      <c r="B50">
        <f>男子!C51</f>
        <v>0</v>
      </c>
      <c r="C50" s="187" t="str">
        <f>男子!A51&amp;男子!B51</f>
        <v>共通4×100mR</v>
      </c>
      <c r="D50">
        <f>IF(C50="","",VLOOKUP(C50,競技!$B$1:$C$17,2,0))</f>
        <v>11</v>
      </c>
      <c r="E50" s="190">
        <f>男子!M51</f>
        <v>0</v>
      </c>
      <c r="L50" s="191">
        <f>男子!D51</f>
        <v>0</v>
      </c>
      <c r="M50" s="191">
        <f>男子!E51</f>
        <v>0</v>
      </c>
      <c r="N50" s="180" t="str">
        <f>男子!$L$2</f>
        <v/>
      </c>
      <c r="O50" s="180">
        <f>男子!G51</f>
        <v>0</v>
      </c>
      <c r="P50" s="180">
        <f>男子!H51</f>
        <v>0</v>
      </c>
      <c r="Q50" s="180">
        <f>男子!J51</f>
        <v>0</v>
      </c>
      <c r="R50">
        <f>男子!I51</f>
        <v>0</v>
      </c>
      <c r="S50">
        <v>1</v>
      </c>
      <c r="U50">
        <f>IF(O50="","",VLOOKUP(O50,所属!$B$2:$C$122,2,0))</f>
        <v>42</v>
      </c>
    </row>
    <row r="51" spans="1:21">
      <c r="A51" s="183">
        <f t="shared" si="0"/>
        <v>10000</v>
      </c>
      <c r="B51">
        <f>男子!C52</f>
        <v>0</v>
      </c>
      <c r="C51" s="187" t="str">
        <f>男子!A52&amp;男子!B52</f>
        <v>共通4×100mR</v>
      </c>
      <c r="D51">
        <f>IF(C51="","",VLOOKUP(C51,競技!$B$1:$C$17,2,0))</f>
        <v>11</v>
      </c>
      <c r="E51" s="190">
        <f>男子!M52</f>
        <v>0</v>
      </c>
      <c r="L51" s="191">
        <f>男子!D52</f>
        <v>0</v>
      </c>
      <c r="M51" s="191">
        <f>男子!E52</f>
        <v>0</v>
      </c>
      <c r="N51" s="180" t="str">
        <f>男子!$L$2</f>
        <v/>
      </c>
      <c r="O51" s="180">
        <f>男子!G52</f>
        <v>0</v>
      </c>
      <c r="P51" s="180">
        <f>男子!H52</f>
        <v>0</v>
      </c>
      <c r="Q51" s="180">
        <f>男子!J52</f>
        <v>0</v>
      </c>
      <c r="R51">
        <f>男子!I52</f>
        <v>0</v>
      </c>
      <c r="S51">
        <v>1</v>
      </c>
      <c r="U51">
        <f>IF(O51="","",VLOOKUP(O51,所属!$B$2:$C$122,2,0))</f>
        <v>42</v>
      </c>
    </row>
    <row r="52" spans="1:21">
      <c r="A52" s="183">
        <f t="shared" si="0"/>
        <v>10000</v>
      </c>
      <c r="B52">
        <f>男子!C53</f>
        <v>0</v>
      </c>
      <c r="C52" s="187" t="str">
        <f>男子!A53&amp;男子!B53</f>
        <v>共通4×100mR</v>
      </c>
      <c r="D52">
        <f>IF(C52="","",VLOOKUP(C52,競技!$B$1:$C$17,2,0))</f>
        <v>11</v>
      </c>
      <c r="E52" s="190">
        <f>男子!M53</f>
        <v>0</v>
      </c>
      <c r="L52" s="191">
        <f>男子!D53</f>
        <v>0</v>
      </c>
      <c r="M52" s="191">
        <f>男子!E53</f>
        <v>0</v>
      </c>
      <c r="N52" s="180" t="str">
        <f>男子!$L$2</f>
        <v/>
      </c>
      <c r="O52" s="180">
        <f>男子!G53</f>
        <v>0</v>
      </c>
      <c r="P52" s="180">
        <f>男子!H53</f>
        <v>0</v>
      </c>
      <c r="Q52" s="180">
        <f>男子!J53</f>
        <v>0</v>
      </c>
      <c r="R52">
        <f>男子!I53</f>
        <v>0</v>
      </c>
      <c r="S52">
        <v>1</v>
      </c>
      <c r="U52">
        <f>IF(O52="","",VLOOKUP(O52,所属!$B$2:$C$122,2,0))</f>
        <v>42</v>
      </c>
    </row>
    <row r="53" spans="1:21">
      <c r="A53" s="183">
        <f t="shared" si="0"/>
        <v>10000</v>
      </c>
      <c r="B53">
        <f>男子!C54</f>
        <v>0</v>
      </c>
      <c r="C53" s="187" t="str">
        <f>男子!A54&amp;男子!B54</f>
        <v>共通4×100mR</v>
      </c>
      <c r="D53">
        <f>IF(C53="","",VLOOKUP(C53,競技!$B$1:$C$17,2,0))</f>
        <v>11</v>
      </c>
      <c r="E53" s="190">
        <f>男子!M54</f>
        <v>0</v>
      </c>
      <c r="L53" s="191">
        <f>男子!D54</f>
        <v>0</v>
      </c>
      <c r="M53" s="191">
        <f>男子!E54</f>
        <v>0</v>
      </c>
      <c r="N53" s="180" t="str">
        <f>男子!$L$2</f>
        <v/>
      </c>
      <c r="O53" s="180">
        <f>男子!G54</f>
        <v>0</v>
      </c>
      <c r="P53" s="180">
        <f>男子!H54</f>
        <v>0</v>
      </c>
      <c r="Q53" s="180">
        <f>男子!J54</f>
        <v>0</v>
      </c>
      <c r="R53">
        <f>男子!I54</f>
        <v>0</v>
      </c>
      <c r="S53">
        <v>1</v>
      </c>
      <c r="U53">
        <f>IF(O53="","",VLOOKUP(O53,所属!$B$2:$C$122,2,0))</f>
        <v>42</v>
      </c>
    </row>
    <row r="54" spans="1:21">
      <c r="A54" s="183">
        <f t="shared" si="0"/>
        <v>10000</v>
      </c>
      <c r="B54">
        <f>男子!C55</f>
        <v>0</v>
      </c>
      <c r="C54" s="187" t="str">
        <f>男子!A55&amp;男子!B55</f>
        <v>共通4×100mR</v>
      </c>
      <c r="D54">
        <f>IF(C54="","",VLOOKUP(C54,競技!$B$1:$C$17,2,0))</f>
        <v>11</v>
      </c>
      <c r="E54" s="190">
        <f>男子!M55</f>
        <v>0</v>
      </c>
      <c r="L54" s="191">
        <f>男子!D55</f>
        <v>0</v>
      </c>
      <c r="M54" s="191">
        <f>男子!E55</f>
        <v>0</v>
      </c>
      <c r="N54" s="180" t="str">
        <f>男子!$L$2</f>
        <v/>
      </c>
      <c r="O54" s="180">
        <f>男子!G55</f>
        <v>0</v>
      </c>
      <c r="P54" s="180">
        <f>男子!H55</f>
        <v>0</v>
      </c>
      <c r="Q54" s="180">
        <f>男子!J55</f>
        <v>0</v>
      </c>
      <c r="R54">
        <f>男子!I55</f>
        <v>0</v>
      </c>
      <c r="S54">
        <v>1</v>
      </c>
      <c r="U54">
        <f>IF(O54="","",VLOOKUP(O54,所属!$B$2:$C$122,2,0))</f>
        <v>42</v>
      </c>
    </row>
    <row r="55" spans="1:21">
      <c r="A55" s="183">
        <f t="shared" si="0"/>
        <v>10000</v>
      </c>
      <c r="B55">
        <f>男子!C56</f>
        <v>0</v>
      </c>
      <c r="C55" s="187" t="str">
        <f>男子!A56&amp;男子!B56</f>
        <v>共通4×100mR</v>
      </c>
      <c r="D55">
        <f>IF(C55="","",VLOOKUP(C55,競技!$B$1:$C$17,2,0))</f>
        <v>11</v>
      </c>
      <c r="E55" s="190">
        <f>男子!M56</f>
        <v>0</v>
      </c>
      <c r="L55" s="191">
        <f>男子!D56</f>
        <v>0</v>
      </c>
      <c r="M55" s="191">
        <f>男子!E56</f>
        <v>0</v>
      </c>
      <c r="N55" s="180" t="str">
        <f>男子!$L$2</f>
        <v/>
      </c>
      <c r="O55" s="180">
        <f>男子!G56</f>
        <v>0</v>
      </c>
      <c r="P55" s="180">
        <f>男子!H56</f>
        <v>0</v>
      </c>
      <c r="Q55" s="180">
        <f>男子!J56</f>
        <v>0</v>
      </c>
      <c r="R55">
        <f>男子!I56</f>
        <v>0</v>
      </c>
      <c r="S55">
        <v>1</v>
      </c>
      <c r="U55">
        <f>IF(O55="","",VLOOKUP(O55,所属!$B$2:$C$122,2,0))</f>
        <v>42</v>
      </c>
    </row>
    <row r="56" spans="1:21">
      <c r="A56" s="183">
        <f t="shared" si="0"/>
        <v>10000</v>
      </c>
      <c r="B56">
        <f>男子!C57</f>
        <v>0</v>
      </c>
      <c r="C56" s="187" t="str">
        <f>男子!A57&amp;男子!B57</f>
        <v>共通4×100mR</v>
      </c>
      <c r="D56">
        <f>IF(C56="","",VLOOKUP(C56,競技!$B$1:$C$17,2,0))</f>
        <v>11</v>
      </c>
      <c r="E56" s="190">
        <f>男子!M57</f>
        <v>0</v>
      </c>
      <c r="L56" s="191">
        <f>男子!D57</f>
        <v>0</v>
      </c>
      <c r="M56" s="191">
        <f>男子!E57</f>
        <v>0</v>
      </c>
      <c r="N56" s="180" t="str">
        <f>男子!$L$2</f>
        <v/>
      </c>
      <c r="O56" s="180">
        <f>男子!G57</f>
        <v>0</v>
      </c>
      <c r="P56" s="180">
        <f>男子!H57</f>
        <v>0</v>
      </c>
      <c r="Q56" s="180">
        <f>男子!J57</f>
        <v>0</v>
      </c>
      <c r="R56">
        <f>男子!I57</f>
        <v>0</v>
      </c>
      <c r="S56">
        <v>1</v>
      </c>
      <c r="U56">
        <f>IF(O56="","",VLOOKUP(O56,所属!$B$2:$C$122,2,0))</f>
        <v>42</v>
      </c>
    </row>
    <row r="57" spans="1:21">
      <c r="A57" s="183">
        <f t="shared" si="0"/>
        <v>10000</v>
      </c>
      <c r="B57">
        <f>男子!C58</f>
        <v>0</v>
      </c>
      <c r="C57" s="187" t="str">
        <f>男子!A58&amp;男子!B58</f>
        <v>共通4×100mR</v>
      </c>
      <c r="D57">
        <f>IF(C57="","",VLOOKUP(C57,競技!$B$1:$C$17,2,0))</f>
        <v>11</v>
      </c>
      <c r="E57" s="190">
        <f>男子!M58</f>
        <v>0</v>
      </c>
      <c r="L57" s="191">
        <f>男子!D58</f>
        <v>0</v>
      </c>
      <c r="M57" s="191">
        <f>男子!E58</f>
        <v>0</v>
      </c>
      <c r="N57" s="180" t="str">
        <f>男子!$L$2</f>
        <v/>
      </c>
      <c r="O57" s="180">
        <f>男子!G58</f>
        <v>0</v>
      </c>
      <c r="P57" s="180">
        <f>男子!H58</f>
        <v>0</v>
      </c>
      <c r="Q57" s="180">
        <f>男子!J58</f>
        <v>0</v>
      </c>
      <c r="R57">
        <f>男子!I58</f>
        <v>0</v>
      </c>
      <c r="S57">
        <v>1</v>
      </c>
      <c r="U57">
        <f>IF(O57="","",VLOOKUP(O57,所属!$B$2:$C$122,2,0))</f>
        <v>42</v>
      </c>
    </row>
    <row r="58" spans="1:21">
      <c r="A58" s="183">
        <f t="shared" si="0"/>
        <v>10000</v>
      </c>
      <c r="B58">
        <f>男子!C59</f>
        <v>0</v>
      </c>
      <c r="C58" s="187" t="str">
        <f>男子!A59&amp;男子!B59</f>
        <v>共通4×100mR</v>
      </c>
      <c r="D58">
        <f>IF(C58="","",VLOOKUP(C58,競技!$B$1:$C$17,2,0))</f>
        <v>11</v>
      </c>
      <c r="E58" s="190">
        <f>男子!M59</f>
        <v>0</v>
      </c>
      <c r="L58" s="191">
        <f>男子!D59</f>
        <v>0</v>
      </c>
      <c r="M58" s="191">
        <f>男子!E59</f>
        <v>0</v>
      </c>
      <c r="N58" s="180" t="str">
        <f>男子!$L$2</f>
        <v/>
      </c>
      <c r="O58" s="180">
        <f>男子!G59</f>
        <v>0</v>
      </c>
      <c r="P58" s="180">
        <f>男子!H59</f>
        <v>0</v>
      </c>
      <c r="Q58" s="180">
        <f>男子!J59</f>
        <v>0</v>
      </c>
      <c r="R58">
        <f>男子!I59</f>
        <v>0</v>
      </c>
      <c r="S58">
        <v>1</v>
      </c>
      <c r="U58">
        <f>IF(O58="","",VLOOKUP(O58,所属!$B$2:$C$122,2,0))</f>
        <v>42</v>
      </c>
    </row>
    <row r="59" spans="1:21">
      <c r="A59" s="183">
        <f t="shared" si="0"/>
        <v>10000</v>
      </c>
      <c r="B59">
        <f>男子!C60</f>
        <v>0</v>
      </c>
      <c r="C59" s="187" t="str">
        <f>男子!A60&amp;男子!B60</f>
        <v>共通4×100mR</v>
      </c>
      <c r="D59">
        <f>IF(C59="","",VLOOKUP(C59,競技!$B$1:$C$17,2,0))</f>
        <v>11</v>
      </c>
      <c r="E59" s="190">
        <f>男子!M60</f>
        <v>0</v>
      </c>
      <c r="L59" s="191">
        <f>男子!D60</f>
        <v>0</v>
      </c>
      <c r="M59" s="191">
        <f>男子!E60</f>
        <v>0</v>
      </c>
      <c r="N59" s="180" t="str">
        <f>男子!$L$2</f>
        <v/>
      </c>
      <c r="O59" s="180">
        <f>男子!G60</f>
        <v>0</v>
      </c>
      <c r="P59" s="180">
        <f>男子!H60</f>
        <v>0</v>
      </c>
      <c r="Q59" s="180">
        <f>男子!J60</f>
        <v>0</v>
      </c>
      <c r="R59">
        <f>男子!I60</f>
        <v>0</v>
      </c>
      <c r="S59">
        <v>1</v>
      </c>
      <c r="U59">
        <f>IF(O59="","",VLOOKUP(O59,所属!$B$2:$C$122,2,0))</f>
        <v>42</v>
      </c>
    </row>
    <row r="60" spans="1:21">
      <c r="A60" s="183">
        <f t="shared" si="0"/>
        <v>10000</v>
      </c>
      <c r="B60">
        <f>男子!C61</f>
        <v>0</v>
      </c>
      <c r="C60" s="187" t="str">
        <f>男子!A61&amp;男子!B61</f>
        <v>共通4×100mR</v>
      </c>
      <c r="D60">
        <f>IF(C60="","",VLOOKUP(C60,競技!$B$1:$C$17,2,0))</f>
        <v>11</v>
      </c>
      <c r="E60" s="190">
        <f>男子!M61</f>
        <v>0</v>
      </c>
      <c r="L60" s="191">
        <f>男子!D61</f>
        <v>0</v>
      </c>
      <c r="M60" s="191">
        <f>男子!E61</f>
        <v>0</v>
      </c>
      <c r="N60" s="180" t="str">
        <f>男子!$L$2</f>
        <v/>
      </c>
      <c r="O60" s="180">
        <f>男子!G61</f>
        <v>0</v>
      </c>
      <c r="P60" s="180">
        <f>男子!H61</f>
        <v>0</v>
      </c>
      <c r="Q60" s="180">
        <f>男子!J61</f>
        <v>0</v>
      </c>
      <c r="R60">
        <f>男子!I61</f>
        <v>0</v>
      </c>
      <c r="S60">
        <v>1</v>
      </c>
      <c r="U60">
        <f>IF(O60="","",VLOOKUP(O60,所属!$B$2:$C$122,2,0))</f>
        <v>42</v>
      </c>
    </row>
    <row r="61" spans="1:21">
      <c r="A61" s="183">
        <f t="shared" si="0"/>
        <v>10000</v>
      </c>
      <c r="B61">
        <f>男子!C62</f>
        <v>0</v>
      </c>
      <c r="C61" s="187" t="str">
        <f>男子!A62&amp;男子!B62</f>
        <v>共通4×100mR</v>
      </c>
      <c r="D61">
        <f>IF(C61="","",VLOOKUP(C61,競技!$B$1:$C$17,2,0))</f>
        <v>11</v>
      </c>
      <c r="E61" s="190">
        <f>男子!M62</f>
        <v>0</v>
      </c>
      <c r="L61" s="191">
        <f>男子!D62</f>
        <v>0</v>
      </c>
      <c r="M61" s="191">
        <f>男子!E62</f>
        <v>0</v>
      </c>
      <c r="N61" s="180" t="str">
        <f>男子!$L$2</f>
        <v/>
      </c>
      <c r="O61" s="180">
        <f>男子!G62</f>
        <v>0</v>
      </c>
      <c r="P61" s="180">
        <f>男子!H62</f>
        <v>0</v>
      </c>
      <c r="Q61" s="180">
        <f>男子!J62</f>
        <v>0</v>
      </c>
      <c r="R61">
        <f>男子!I62</f>
        <v>0</v>
      </c>
      <c r="S61">
        <v>1</v>
      </c>
      <c r="U61">
        <f>IF(O61="","",VLOOKUP(O61,所属!$B$2:$C$122,2,0))</f>
        <v>42</v>
      </c>
    </row>
    <row r="62" spans="1:21">
      <c r="A62" s="183">
        <f t="shared" si="0"/>
        <v>10000</v>
      </c>
      <c r="B62">
        <f>男子!C63</f>
        <v>0</v>
      </c>
      <c r="C62" s="187" t="str">
        <f>男子!A63&amp;男子!B63</f>
        <v>共通4×100mR</v>
      </c>
      <c r="D62">
        <f>IF(C62="","",VLOOKUP(C62,競技!$B$1:$C$17,2,0))</f>
        <v>11</v>
      </c>
      <c r="E62" s="190">
        <f>男子!M63</f>
        <v>0</v>
      </c>
      <c r="L62" s="191">
        <f>男子!D63</f>
        <v>0</v>
      </c>
      <c r="M62" s="191">
        <f>男子!E63</f>
        <v>0</v>
      </c>
      <c r="N62" s="180" t="str">
        <f>男子!$L$2</f>
        <v/>
      </c>
      <c r="O62" s="180">
        <f>男子!G63</f>
        <v>0</v>
      </c>
      <c r="P62" s="180">
        <f>男子!H63</f>
        <v>0</v>
      </c>
      <c r="Q62" s="180">
        <f>男子!J63</f>
        <v>0</v>
      </c>
      <c r="R62">
        <f>男子!I63</f>
        <v>0</v>
      </c>
      <c r="S62">
        <v>1</v>
      </c>
      <c r="U62">
        <f>IF(O62="","",VLOOKUP(O62,所属!$B$2:$C$122,2,0))</f>
        <v>42</v>
      </c>
    </row>
    <row r="63" spans="1:21">
      <c r="A63" s="183">
        <f t="shared" si="0"/>
        <v>10000</v>
      </c>
      <c r="B63">
        <f>男子!C64</f>
        <v>0</v>
      </c>
      <c r="C63" s="187" t="str">
        <f>男子!A64&amp;男子!B64</f>
        <v>共通4×100mR</v>
      </c>
      <c r="D63">
        <f>IF(C63="","",VLOOKUP(C63,競技!$B$1:$C$17,2,0))</f>
        <v>11</v>
      </c>
      <c r="E63" s="190">
        <f>男子!M64</f>
        <v>0</v>
      </c>
      <c r="L63" s="191">
        <f>男子!D64</f>
        <v>0</v>
      </c>
      <c r="M63" s="191">
        <f>男子!E64</f>
        <v>0</v>
      </c>
      <c r="N63" s="180" t="str">
        <f>男子!$L$2</f>
        <v/>
      </c>
      <c r="O63" s="180">
        <f>男子!G64</f>
        <v>0</v>
      </c>
      <c r="P63" s="180">
        <f>男子!H64</f>
        <v>0</v>
      </c>
      <c r="Q63" s="180">
        <f>男子!J64</f>
        <v>0</v>
      </c>
      <c r="R63">
        <f>男子!I64</f>
        <v>0</v>
      </c>
      <c r="S63">
        <v>1</v>
      </c>
      <c r="U63">
        <f>IF(O63="","",VLOOKUP(O63,所属!$B$2:$C$122,2,0))</f>
        <v>42</v>
      </c>
    </row>
    <row r="64" spans="1:21">
      <c r="A64" s="183">
        <f t="shared" si="0"/>
        <v>10000</v>
      </c>
      <c r="B64">
        <f>男子!C65</f>
        <v>0</v>
      </c>
      <c r="C64" s="187" t="str">
        <f>男子!A65&amp;男子!B65</f>
        <v>共通4×100mR</v>
      </c>
      <c r="D64">
        <f>IF(C64="","",VLOOKUP(C64,競技!$B$1:$C$17,2,0))</f>
        <v>11</v>
      </c>
      <c r="E64" s="190">
        <f>男子!M65</f>
        <v>0</v>
      </c>
      <c r="L64" s="191">
        <f>男子!D65</f>
        <v>0</v>
      </c>
      <c r="M64" s="191">
        <f>男子!E65</f>
        <v>0</v>
      </c>
      <c r="N64" s="180" t="str">
        <f>男子!$L$2</f>
        <v/>
      </c>
      <c r="O64" s="180">
        <f>男子!G65</f>
        <v>0</v>
      </c>
      <c r="P64" s="180">
        <f>男子!H65</f>
        <v>0</v>
      </c>
      <c r="Q64" s="180">
        <f>男子!J65</f>
        <v>0</v>
      </c>
      <c r="R64">
        <f>男子!I65</f>
        <v>0</v>
      </c>
      <c r="S64">
        <v>1</v>
      </c>
      <c r="U64">
        <f>IF(O64="","",VLOOKUP(O64,所属!$B$2:$C$122,2,0))</f>
        <v>42</v>
      </c>
    </row>
    <row r="65" spans="1:21">
      <c r="A65" s="183">
        <f t="shared" si="0"/>
        <v>10000</v>
      </c>
      <c r="B65">
        <f>男子!C66</f>
        <v>0</v>
      </c>
      <c r="C65" s="187" t="str">
        <f>男子!A66&amp;男子!B66</f>
        <v>共通4×100mR</v>
      </c>
      <c r="D65">
        <f>IF(C65="","",VLOOKUP(C65,競技!$B$1:$C$17,2,0))</f>
        <v>11</v>
      </c>
      <c r="E65" s="190">
        <f>男子!M66</f>
        <v>0</v>
      </c>
      <c r="L65" s="191">
        <f>男子!D66</f>
        <v>0</v>
      </c>
      <c r="M65" s="191">
        <f>男子!E66</f>
        <v>0</v>
      </c>
      <c r="N65" s="180" t="str">
        <f>男子!$L$2</f>
        <v/>
      </c>
      <c r="O65" s="180">
        <f>男子!G66</f>
        <v>0</v>
      </c>
      <c r="P65" s="180">
        <f>男子!H66</f>
        <v>0</v>
      </c>
      <c r="Q65" s="180">
        <f>男子!J66</f>
        <v>0</v>
      </c>
      <c r="R65">
        <f>男子!I66</f>
        <v>0</v>
      </c>
      <c r="S65">
        <v>1</v>
      </c>
      <c r="U65">
        <f>IF(O65="","",VLOOKUP(O65,所属!$B$2:$C$122,2,0))</f>
        <v>42</v>
      </c>
    </row>
    <row r="66" spans="1:21">
      <c r="A66" s="183">
        <f>10000+B66</f>
        <v>10000</v>
      </c>
      <c r="B66">
        <f>男子!C67</f>
        <v>0</v>
      </c>
      <c r="C66" s="187" t="str">
        <f>男子!A67&amp;男子!B67</f>
        <v>共通4×100mR</v>
      </c>
      <c r="D66">
        <f>IF(C66="","",VLOOKUP(C66,競技!$B$1:$C$17,2,0))</f>
        <v>11</v>
      </c>
      <c r="E66" s="190">
        <f>男子!M67</f>
        <v>0</v>
      </c>
      <c r="L66" s="191">
        <f>男子!D67</f>
        <v>0</v>
      </c>
      <c r="M66" s="191">
        <f>男子!E67</f>
        <v>0</v>
      </c>
      <c r="N66" s="180" t="str">
        <f>男子!$L$2</f>
        <v/>
      </c>
      <c r="O66" s="180">
        <f>男子!G67</f>
        <v>0</v>
      </c>
      <c r="P66" s="180">
        <f>男子!H67</f>
        <v>0</v>
      </c>
      <c r="Q66" s="180">
        <f>男子!J67</f>
        <v>0</v>
      </c>
      <c r="R66">
        <f>男子!I67</f>
        <v>0</v>
      </c>
      <c r="S66">
        <v>1</v>
      </c>
      <c r="U66">
        <f>IF(O66="","",VLOOKUP(O66,所属!$B$2:$C$122,2,0))</f>
        <v>42</v>
      </c>
    </row>
    <row r="67" spans="1:21">
      <c r="A67" s="184" t="e">
        <f t="shared" ref="A67:A122" si="1">20000+B67</f>
        <v>#VALUE!</v>
      </c>
      <c r="B67" t="str">
        <f>女子!C5</f>
        <v/>
      </c>
      <c r="C67" s="188" t="str">
        <f>女子!A5&amp;女子!B5</f>
        <v>1年100m</v>
      </c>
      <c r="D67">
        <f>IF(C67="","",VLOOKUP(C67,競技!$B$18:$C$31,2,0))</f>
        <v>18</v>
      </c>
      <c r="E67" s="190">
        <f>女子!M5</f>
        <v>0</v>
      </c>
      <c r="L67">
        <f>女子!D5</f>
        <v>0</v>
      </c>
      <c r="M67">
        <f>女子!E5</f>
        <v>0</v>
      </c>
      <c r="N67" s="180" t="str">
        <f>女子!$L$2</f>
        <v/>
      </c>
      <c r="O67" s="192">
        <f>女子!G5</f>
        <v>0</v>
      </c>
      <c r="P67" s="192">
        <f>女子!H5</f>
        <v>0</v>
      </c>
      <c r="Q67" s="180">
        <f>女子!J5</f>
        <v>0</v>
      </c>
      <c r="R67">
        <f>女子!I5</f>
        <v>1</v>
      </c>
      <c r="S67">
        <v>2</v>
      </c>
      <c r="U67">
        <f>IF(O67="","",VLOOKUP(O67,所属!$B$2:$C$122,2,0))</f>
        <v>42</v>
      </c>
    </row>
    <row r="68" spans="1:21">
      <c r="A68" s="184" t="e">
        <f t="shared" si="1"/>
        <v>#VALUE!</v>
      </c>
      <c r="B68" t="str">
        <f>女子!C6</f>
        <v/>
      </c>
      <c r="C68" s="188" t="str">
        <f>女子!A6&amp;女子!B6</f>
        <v>1年100m</v>
      </c>
      <c r="D68">
        <f>IF(C68="","",VLOOKUP(C68,競技!$B$18:$C$31,2,0))</f>
        <v>18</v>
      </c>
      <c r="E68" s="190">
        <f>女子!M6</f>
        <v>0</v>
      </c>
      <c r="L68">
        <f>女子!D6</f>
        <v>0</v>
      </c>
      <c r="M68">
        <f>女子!E6</f>
        <v>0</v>
      </c>
      <c r="N68" s="180" t="str">
        <f>女子!$L$2</f>
        <v/>
      </c>
      <c r="O68" s="192">
        <f>女子!G6</f>
        <v>0</v>
      </c>
      <c r="P68" s="192">
        <f>女子!H6</f>
        <v>0</v>
      </c>
      <c r="Q68" s="180">
        <f>女子!J6</f>
        <v>0</v>
      </c>
      <c r="R68">
        <f>女子!I6</f>
        <v>1</v>
      </c>
      <c r="S68">
        <v>2</v>
      </c>
      <c r="U68">
        <f>IF(O68="","",VLOOKUP(O68,所属!$B$2:$C$122,2,0))</f>
        <v>42</v>
      </c>
    </row>
    <row r="69" spans="1:21">
      <c r="A69" s="184" t="e">
        <f t="shared" si="1"/>
        <v>#VALUE!</v>
      </c>
      <c r="B69" t="str">
        <f>女子!C7</f>
        <v/>
      </c>
      <c r="C69" s="188" t="str">
        <f>女子!A7&amp;女子!B7</f>
        <v>1年100m</v>
      </c>
      <c r="D69">
        <f>IF(C69="","",VLOOKUP(C69,競技!$B$18:$C$31,2,0))</f>
        <v>18</v>
      </c>
      <c r="E69" s="190">
        <f>女子!M7</f>
        <v>0</v>
      </c>
      <c r="L69">
        <f>女子!D7</f>
        <v>0</v>
      </c>
      <c r="M69">
        <f>女子!E7</f>
        <v>0</v>
      </c>
      <c r="N69" s="180" t="str">
        <f>女子!$L$2</f>
        <v/>
      </c>
      <c r="O69" s="192">
        <f>女子!G7</f>
        <v>0</v>
      </c>
      <c r="P69" s="192">
        <f>女子!H7</f>
        <v>0</v>
      </c>
      <c r="Q69" s="180">
        <f>女子!J7</f>
        <v>0</v>
      </c>
      <c r="R69">
        <f>女子!I7</f>
        <v>1</v>
      </c>
      <c r="S69">
        <v>2</v>
      </c>
      <c r="U69">
        <f>IF(O69="","",VLOOKUP(O69,所属!$B$2:$C$122,2,0))</f>
        <v>42</v>
      </c>
    </row>
    <row r="70" spans="1:21">
      <c r="A70" s="184" t="e">
        <f t="shared" si="1"/>
        <v>#VALUE!</v>
      </c>
      <c r="B70" t="str">
        <f>女子!C8</f>
        <v/>
      </c>
      <c r="C70" s="188" t="str">
        <f>女子!A8&amp;女子!B8</f>
        <v>2年100m</v>
      </c>
      <c r="D70">
        <f>IF(C70="","",VLOOKUP(C70,競技!$B$18:$C$31,2,0))</f>
        <v>19</v>
      </c>
      <c r="E70" s="190">
        <f>女子!M8</f>
        <v>0</v>
      </c>
      <c r="L70">
        <f>女子!D8</f>
        <v>0</v>
      </c>
      <c r="M70">
        <f>女子!E8</f>
        <v>0</v>
      </c>
      <c r="N70" s="180" t="str">
        <f>女子!$L$2</f>
        <v/>
      </c>
      <c r="O70" s="192">
        <f>女子!G8</f>
        <v>0</v>
      </c>
      <c r="P70" s="192">
        <f>女子!H8</f>
        <v>0</v>
      </c>
      <c r="Q70" s="180">
        <f>女子!J8</f>
        <v>0</v>
      </c>
      <c r="R70">
        <f>女子!I8</f>
        <v>2</v>
      </c>
      <c r="S70">
        <v>2</v>
      </c>
      <c r="U70">
        <f>IF(O70="","",VLOOKUP(O70,所属!$B$2:$C$122,2,0))</f>
        <v>42</v>
      </c>
    </row>
    <row r="71" spans="1:21">
      <c r="A71" s="184" t="e">
        <f t="shared" si="1"/>
        <v>#VALUE!</v>
      </c>
      <c r="B71" t="str">
        <f>女子!C9</f>
        <v/>
      </c>
      <c r="C71" s="188" t="str">
        <f>女子!A9&amp;女子!B9</f>
        <v>2年100m</v>
      </c>
      <c r="D71">
        <f>IF(C71="","",VLOOKUP(C71,競技!$B$18:$C$31,2,0))</f>
        <v>19</v>
      </c>
      <c r="E71" s="190">
        <f>女子!M9</f>
        <v>0</v>
      </c>
      <c r="L71">
        <f>女子!D9</f>
        <v>0</v>
      </c>
      <c r="M71">
        <f>女子!E9</f>
        <v>0</v>
      </c>
      <c r="N71" s="180" t="str">
        <f>女子!$L$2</f>
        <v/>
      </c>
      <c r="O71" s="192">
        <f>女子!G9</f>
        <v>0</v>
      </c>
      <c r="P71" s="192">
        <f>女子!H9</f>
        <v>0</v>
      </c>
      <c r="Q71" s="180">
        <f>女子!J9</f>
        <v>0</v>
      </c>
      <c r="R71">
        <f>女子!I9</f>
        <v>2</v>
      </c>
      <c r="S71">
        <v>2</v>
      </c>
      <c r="U71">
        <f>IF(O71="","",VLOOKUP(O71,所属!$B$2:$C$122,2,0))</f>
        <v>42</v>
      </c>
    </row>
    <row r="72" spans="1:21">
      <c r="A72" s="184" t="e">
        <f t="shared" si="1"/>
        <v>#VALUE!</v>
      </c>
      <c r="B72" t="str">
        <f>女子!C10</f>
        <v/>
      </c>
      <c r="C72" s="188" t="str">
        <f>女子!A10&amp;女子!B10</f>
        <v>2年100m</v>
      </c>
      <c r="D72">
        <f>IF(C72="","",VLOOKUP(C72,競技!$B$18:$C$31,2,0))</f>
        <v>19</v>
      </c>
      <c r="E72" s="190">
        <f>女子!M10</f>
        <v>0</v>
      </c>
      <c r="L72">
        <f>女子!D10</f>
        <v>0</v>
      </c>
      <c r="M72">
        <f>女子!E10</f>
        <v>0</v>
      </c>
      <c r="N72" s="180" t="str">
        <f>女子!$L$2</f>
        <v/>
      </c>
      <c r="O72" s="192">
        <f>女子!G10</f>
        <v>0</v>
      </c>
      <c r="P72" s="192">
        <f>女子!H10</f>
        <v>0</v>
      </c>
      <c r="Q72" s="180">
        <f>女子!J10</f>
        <v>0</v>
      </c>
      <c r="R72">
        <f>女子!I10</f>
        <v>2</v>
      </c>
      <c r="S72">
        <v>2</v>
      </c>
      <c r="U72">
        <f>IF(O72="","",VLOOKUP(O72,所属!$B$2:$C$122,2,0))</f>
        <v>42</v>
      </c>
    </row>
    <row r="73" spans="1:21">
      <c r="A73" s="184" t="e">
        <f t="shared" si="1"/>
        <v>#VALUE!</v>
      </c>
      <c r="B73" t="str">
        <f>女子!C11</f>
        <v/>
      </c>
      <c r="C73" s="188" t="str">
        <f>女子!A11&amp;女子!B11</f>
        <v>3年100m</v>
      </c>
      <c r="D73">
        <f>IF(C73="","",VLOOKUP(C73,競技!$B$18:$C$31,2,0))</f>
        <v>20</v>
      </c>
      <c r="E73" s="190">
        <f>女子!M11</f>
        <v>0</v>
      </c>
      <c r="L73">
        <f>女子!D11</f>
        <v>0</v>
      </c>
      <c r="M73">
        <f>女子!E11</f>
        <v>0</v>
      </c>
      <c r="N73" s="180" t="str">
        <f>女子!$L$2</f>
        <v/>
      </c>
      <c r="O73" s="192">
        <f>女子!G11</f>
        <v>0</v>
      </c>
      <c r="P73" s="192">
        <f>女子!H11</f>
        <v>0</v>
      </c>
      <c r="Q73" s="180">
        <f>女子!J11</f>
        <v>0</v>
      </c>
      <c r="R73">
        <f>女子!I11</f>
        <v>3</v>
      </c>
      <c r="S73">
        <v>2</v>
      </c>
      <c r="U73">
        <f>IF(O73="","",VLOOKUP(O73,所属!$B$2:$C$122,2,0))</f>
        <v>42</v>
      </c>
    </row>
    <row r="74" spans="1:21">
      <c r="A74" s="184" t="e">
        <f t="shared" si="1"/>
        <v>#VALUE!</v>
      </c>
      <c r="B74" t="str">
        <f>女子!C12</f>
        <v/>
      </c>
      <c r="C74" s="188" t="str">
        <f>女子!A12&amp;女子!B12</f>
        <v>3年100m</v>
      </c>
      <c r="D74">
        <f>IF(C74="","",VLOOKUP(C74,競技!$B$18:$C$31,2,0))</f>
        <v>20</v>
      </c>
      <c r="E74" s="190">
        <f>女子!M12</f>
        <v>0</v>
      </c>
      <c r="L74">
        <f>女子!D12</f>
        <v>0</v>
      </c>
      <c r="M74">
        <f>女子!E12</f>
        <v>0</v>
      </c>
      <c r="N74" s="180" t="str">
        <f>女子!$L$2</f>
        <v/>
      </c>
      <c r="O74" s="192">
        <f>女子!G12</f>
        <v>0</v>
      </c>
      <c r="P74" s="192">
        <f>女子!H12</f>
        <v>0</v>
      </c>
      <c r="Q74" s="180">
        <f>女子!J12</f>
        <v>0</v>
      </c>
      <c r="R74">
        <f>女子!I12</f>
        <v>3</v>
      </c>
      <c r="S74">
        <v>2</v>
      </c>
      <c r="U74">
        <f>IF(O74="","",VLOOKUP(O74,所属!$B$2:$C$122,2,0))</f>
        <v>42</v>
      </c>
    </row>
    <row r="75" spans="1:21">
      <c r="A75" s="184" t="e">
        <f t="shared" si="1"/>
        <v>#VALUE!</v>
      </c>
      <c r="B75" t="str">
        <f>女子!C13</f>
        <v/>
      </c>
      <c r="C75" s="188" t="str">
        <f>女子!A13&amp;女子!B13</f>
        <v>3年100m</v>
      </c>
      <c r="D75">
        <f>IF(C75="","",VLOOKUP(C75,競技!$B$18:$C$31,2,0))</f>
        <v>20</v>
      </c>
      <c r="E75" s="190">
        <f>女子!M13</f>
        <v>0</v>
      </c>
      <c r="L75">
        <f>女子!D13</f>
        <v>0</v>
      </c>
      <c r="M75">
        <f>女子!E13</f>
        <v>0</v>
      </c>
      <c r="N75" s="180" t="str">
        <f>女子!$L$2</f>
        <v/>
      </c>
      <c r="O75" s="192">
        <f>女子!G13</f>
        <v>0</v>
      </c>
      <c r="P75" s="192">
        <f>女子!H13</f>
        <v>0</v>
      </c>
      <c r="Q75" s="180">
        <f>女子!J13</f>
        <v>0</v>
      </c>
      <c r="R75">
        <f>女子!I13</f>
        <v>3</v>
      </c>
      <c r="S75">
        <v>2</v>
      </c>
      <c r="U75">
        <f>IF(O75="","",VLOOKUP(O75,所属!$B$2:$C$122,2,0))</f>
        <v>42</v>
      </c>
    </row>
    <row r="76" spans="1:21">
      <c r="A76" s="184" t="e">
        <f t="shared" si="1"/>
        <v>#VALUE!</v>
      </c>
      <c r="B76" t="str">
        <f>女子!C14</f>
        <v/>
      </c>
      <c r="C76" s="188" t="str">
        <f>女子!A14&amp;女子!B14</f>
        <v>共通200m</v>
      </c>
      <c r="D76">
        <f>IF(C76="","",VLOOKUP(C76,競技!$B$18:$C$31,2,0))</f>
        <v>21</v>
      </c>
      <c r="E76" s="190">
        <f>女子!M14</f>
        <v>0</v>
      </c>
      <c r="L76">
        <f>女子!D14</f>
        <v>0</v>
      </c>
      <c r="M76">
        <f>女子!E14</f>
        <v>0</v>
      </c>
      <c r="N76" s="180" t="str">
        <f>女子!$L$2</f>
        <v/>
      </c>
      <c r="O76" s="192">
        <f>女子!G14</f>
        <v>0</v>
      </c>
      <c r="P76" s="192">
        <f>女子!H14</f>
        <v>0</v>
      </c>
      <c r="Q76" s="180">
        <f>女子!J14</f>
        <v>0</v>
      </c>
      <c r="R76">
        <f>女子!I14</f>
        <v>0</v>
      </c>
      <c r="S76">
        <v>2</v>
      </c>
      <c r="U76">
        <f>IF(O76="","",VLOOKUP(O76,所属!$B$2:$C$122,2,0))</f>
        <v>42</v>
      </c>
    </row>
    <row r="77" spans="1:21">
      <c r="A77" s="184" t="e">
        <f t="shared" si="1"/>
        <v>#VALUE!</v>
      </c>
      <c r="B77" t="str">
        <f>女子!C15</f>
        <v/>
      </c>
      <c r="C77" s="188" t="str">
        <f>女子!A15&amp;女子!B15</f>
        <v>共通200m</v>
      </c>
      <c r="D77">
        <f>IF(C77="","",VLOOKUP(C77,競技!$B$18:$C$31,2,0))</f>
        <v>21</v>
      </c>
      <c r="E77" s="190">
        <f>女子!M15</f>
        <v>0</v>
      </c>
      <c r="L77">
        <f>女子!D15</f>
        <v>0</v>
      </c>
      <c r="M77">
        <f>女子!E15</f>
        <v>0</v>
      </c>
      <c r="N77" s="180" t="str">
        <f>女子!$L$2</f>
        <v/>
      </c>
      <c r="O77" s="192">
        <f>女子!G15</f>
        <v>0</v>
      </c>
      <c r="P77" s="192">
        <f>女子!H15</f>
        <v>0</v>
      </c>
      <c r="Q77" s="180">
        <f>女子!J15</f>
        <v>0</v>
      </c>
      <c r="R77">
        <f>女子!I15</f>
        <v>0</v>
      </c>
      <c r="S77">
        <v>2</v>
      </c>
      <c r="U77">
        <f>IF(O77="","",VLOOKUP(O77,所属!$B$2:$C$122,2,0))</f>
        <v>42</v>
      </c>
    </row>
    <row r="78" spans="1:21">
      <c r="A78" s="184" t="e">
        <f t="shared" si="1"/>
        <v>#VALUE!</v>
      </c>
      <c r="B78" t="str">
        <f>女子!C16</f>
        <v/>
      </c>
      <c r="C78" s="188" t="str">
        <f>女子!A16&amp;女子!B16</f>
        <v>共通200m</v>
      </c>
      <c r="D78">
        <f>IF(C78="","",VLOOKUP(C78,競技!$B$18:$C$31,2,0))</f>
        <v>21</v>
      </c>
      <c r="E78" s="190">
        <f>女子!M16</f>
        <v>0</v>
      </c>
      <c r="L78">
        <f>女子!D16</f>
        <v>0</v>
      </c>
      <c r="M78">
        <f>女子!E16</f>
        <v>0</v>
      </c>
      <c r="N78" s="180" t="str">
        <f>女子!$L$2</f>
        <v/>
      </c>
      <c r="O78" s="192">
        <f>女子!G16</f>
        <v>0</v>
      </c>
      <c r="P78" s="192">
        <f>女子!H16</f>
        <v>0</v>
      </c>
      <c r="Q78" s="180">
        <f>女子!J16</f>
        <v>0</v>
      </c>
      <c r="R78">
        <f>女子!I16</f>
        <v>0</v>
      </c>
      <c r="S78">
        <v>2</v>
      </c>
      <c r="U78">
        <f>IF(O78="","",VLOOKUP(O78,所属!$B$2:$C$122,2,0))</f>
        <v>42</v>
      </c>
    </row>
    <row r="79" spans="1:21">
      <c r="A79" s="184" t="e">
        <f t="shared" si="1"/>
        <v>#REF!</v>
      </c>
      <c r="B79" t="e">
        <f>#REF!</f>
        <v>#REF!</v>
      </c>
      <c r="C79" s="188" t="e">
        <f>#REF!&amp;#REF!</f>
        <v>#REF!</v>
      </c>
      <c r="D79" t="e">
        <f>IF(C79="","",VLOOKUP(C79,競技!$B$18:$C$31,2,0))</f>
        <v>#REF!</v>
      </c>
      <c r="E79" s="190" t="e">
        <f>#REF!</f>
        <v>#REF!</v>
      </c>
      <c r="L79" t="e">
        <f>#REF!</f>
        <v>#REF!</v>
      </c>
      <c r="M79" t="e">
        <f>#REF!</f>
        <v>#REF!</v>
      </c>
      <c r="N79" s="180" t="str">
        <f>女子!$L$2</f>
        <v/>
      </c>
      <c r="O79" s="192" t="e">
        <f>#REF!</f>
        <v>#REF!</v>
      </c>
      <c r="P79" s="192" t="e">
        <f>#REF!</f>
        <v>#REF!</v>
      </c>
      <c r="Q79" s="180" t="e">
        <f>#REF!</f>
        <v>#REF!</v>
      </c>
      <c r="R79" t="e">
        <f>#REF!</f>
        <v>#REF!</v>
      </c>
      <c r="S79">
        <v>2</v>
      </c>
      <c r="U79" t="e">
        <f>IF(O79="","",VLOOKUP(O79,所属!$B$2:$C$122,2,0))</f>
        <v>#REF!</v>
      </c>
    </row>
    <row r="80" spans="1:21">
      <c r="A80" s="184" t="e">
        <f t="shared" si="1"/>
        <v>#REF!</v>
      </c>
      <c r="B80" t="e">
        <f>#REF!</f>
        <v>#REF!</v>
      </c>
      <c r="C80" s="188" t="e">
        <f>#REF!&amp;#REF!</f>
        <v>#REF!</v>
      </c>
      <c r="D80" t="e">
        <f>IF(C80="","",VLOOKUP(C80,競技!$B$18:$C$31,2,0))</f>
        <v>#REF!</v>
      </c>
      <c r="E80" s="190" t="e">
        <f>#REF!</f>
        <v>#REF!</v>
      </c>
      <c r="L80" t="e">
        <f>#REF!</f>
        <v>#REF!</v>
      </c>
      <c r="M80" t="e">
        <f>#REF!</f>
        <v>#REF!</v>
      </c>
      <c r="N80" s="180" t="str">
        <f>女子!$L$2</f>
        <v/>
      </c>
      <c r="O80" s="192" t="e">
        <f>#REF!</f>
        <v>#REF!</v>
      </c>
      <c r="P80" s="192" t="e">
        <f>#REF!</f>
        <v>#REF!</v>
      </c>
      <c r="Q80" s="180" t="e">
        <f>#REF!</f>
        <v>#REF!</v>
      </c>
      <c r="R80" t="e">
        <f>#REF!</f>
        <v>#REF!</v>
      </c>
      <c r="S80">
        <v>2</v>
      </c>
      <c r="U80" t="e">
        <f>IF(O80="","",VLOOKUP(O80,所属!$B$2:$C$122,2,0))</f>
        <v>#REF!</v>
      </c>
    </row>
    <row r="81" spans="1:21">
      <c r="A81" s="184" t="e">
        <f t="shared" si="1"/>
        <v>#REF!</v>
      </c>
      <c r="B81" t="e">
        <f>#REF!</f>
        <v>#REF!</v>
      </c>
      <c r="C81" s="188" t="e">
        <f>#REF!&amp;#REF!</f>
        <v>#REF!</v>
      </c>
      <c r="D81" t="e">
        <f>IF(C81="","",VLOOKUP(C81,競技!$B$18:$C$31,2,0))</f>
        <v>#REF!</v>
      </c>
      <c r="E81" s="190" t="e">
        <f>#REF!</f>
        <v>#REF!</v>
      </c>
      <c r="L81" t="e">
        <f>#REF!</f>
        <v>#REF!</v>
      </c>
      <c r="M81" t="e">
        <f>#REF!</f>
        <v>#REF!</v>
      </c>
      <c r="N81" s="180" t="str">
        <f>女子!$L$2</f>
        <v/>
      </c>
      <c r="O81" s="192" t="e">
        <f>#REF!</f>
        <v>#REF!</v>
      </c>
      <c r="P81" s="192" t="e">
        <f>#REF!</f>
        <v>#REF!</v>
      </c>
      <c r="Q81" s="180" t="e">
        <f>#REF!</f>
        <v>#REF!</v>
      </c>
      <c r="R81" t="e">
        <f>#REF!</f>
        <v>#REF!</v>
      </c>
      <c r="S81">
        <v>2</v>
      </c>
      <c r="U81" t="e">
        <f>IF(O81="","",VLOOKUP(O81,所属!$B$2:$C$122,2,0))</f>
        <v>#REF!</v>
      </c>
    </row>
    <row r="82" spans="1:21">
      <c r="A82" s="184" t="e">
        <f t="shared" si="1"/>
        <v>#VALUE!</v>
      </c>
      <c r="B82" t="str">
        <f>女子!C17</f>
        <v/>
      </c>
      <c r="C82" s="188" t="str">
        <f>女子!A17&amp;女子!B17</f>
        <v>共通800m</v>
      </c>
      <c r="D82">
        <f>IF(C82="","",VLOOKUP(C82,競技!$B$18:$C$31,2,0))</f>
        <v>23</v>
      </c>
      <c r="E82" s="190">
        <f>女子!M17</f>
        <v>0</v>
      </c>
      <c r="L82">
        <f>女子!D17</f>
        <v>0</v>
      </c>
      <c r="M82">
        <f>女子!E17</f>
        <v>0</v>
      </c>
      <c r="N82" s="180" t="str">
        <f>女子!$L$2</f>
        <v/>
      </c>
      <c r="O82" s="192">
        <f>女子!G17</f>
        <v>0</v>
      </c>
      <c r="P82" s="192">
        <f>女子!H17</f>
        <v>0</v>
      </c>
      <c r="Q82" s="180">
        <f>女子!J17</f>
        <v>0</v>
      </c>
      <c r="R82">
        <f>女子!I17</f>
        <v>0</v>
      </c>
      <c r="S82">
        <v>2</v>
      </c>
      <c r="U82">
        <f>IF(O82="","",VLOOKUP(O82,所属!$B$2:$C$122,2,0))</f>
        <v>42</v>
      </c>
    </row>
    <row r="83" spans="1:21">
      <c r="A83" s="184" t="e">
        <f t="shared" si="1"/>
        <v>#VALUE!</v>
      </c>
      <c r="B83" t="str">
        <f>女子!C18</f>
        <v/>
      </c>
      <c r="C83" s="188" t="str">
        <f>女子!A18&amp;女子!B18</f>
        <v>共通800m</v>
      </c>
      <c r="D83">
        <f>IF(C83="","",VLOOKUP(C83,競技!$B$18:$C$31,2,0))</f>
        <v>23</v>
      </c>
      <c r="E83" s="190">
        <f>女子!M18</f>
        <v>0</v>
      </c>
      <c r="L83">
        <f>女子!D18</f>
        <v>0</v>
      </c>
      <c r="M83">
        <f>女子!E18</f>
        <v>0</v>
      </c>
      <c r="N83" s="180" t="str">
        <f>女子!$L$2</f>
        <v/>
      </c>
      <c r="O83" s="192">
        <f>女子!G18</f>
        <v>0</v>
      </c>
      <c r="P83" s="192">
        <f>女子!H18</f>
        <v>0</v>
      </c>
      <c r="Q83" s="180">
        <f>女子!J18</f>
        <v>0</v>
      </c>
      <c r="R83">
        <f>女子!I18</f>
        <v>0</v>
      </c>
      <c r="S83">
        <v>2</v>
      </c>
      <c r="U83">
        <f>IF(O83="","",VLOOKUP(O83,所属!$B$2:$C$122,2,0))</f>
        <v>42</v>
      </c>
    </row>
    <row r="84" spans="1:21">
      <c r="A84" s="184" t="e">
        <f t="shared" si="1"/>
        <v>#VALUE!</v>
      </c>
      <c r="B84" t="str">
        <f>女子!C19</f>
        <v/>
      </c>
      <c r="C84" s="188" t="str">
        <f>女子!A19&amp;女子!B19</f>
        <v>共通800m</v>
      </c>
      <c r="D84">
        <f>IF(C84="","",VLOOKUP(C84,競技!$B$18:$C$31,2,0))</f>
        <v>23</v>
      </c>
      <c r="E84" s="190">
        <f>女子!M19</f>
        <v>0</v>
      </c>
      <c r="L84">
        <f>女子!D19</f>
        <v>0</v>
      </c>
      <c r="M84">
        <f>女子!E19</f>
        <v>0</v>
      </c>
      <c r="N84" s="180" t="str">
        <f>女子!$L$2</f>
        <v/>
      </c>
      <c r="O84" s="192">
        <f>女子!G19</f>
        <v>0</v>
      </c>
      <c r="P84" s="192">
        <f>女子!H19</f>
        <v>0</v>
      </c>
      <c r="Q84" s="180">
        <f>女子!J19</f>
        <v>0</v>
      </c>
      <c r="R84">
        <f>女子!I19</f>
        <v>0</v>
      </c>
      <c r="S84">
        <v>2</v>
      </c>
      <c r="U84">
        <f>IF(O84="","",VLOOKUP(O84,所属!$B$2:$C$122,2,0))</f>
        <v>42</v>
      </c>
    </row>
    <row r="85" spans="1:21">
      <c r="A85" s="184" t="e">
        <f t="shared" si="1"/>
        <v>#VALUE!</v>
      </c>
      <c r="B85" t="str">
        <f>女子!C20</f>
        <v/>
      </c>
      <c r="C85" s="188" t="str">
        <f>女子!A20&amp;女子!B20</f>
        <v>共通1500m</v>
      </c>
      <c r="D85">
        <f>IF(C85="","",VLOOKUP(C85,競技!$B$18:$C$31,2,0))</f>
        <v>24</v>
      </c>
      <c r="E85" s="190">
        <f>女子!M20</f>
        <v>0</v>
      </c>
      <c r="L85">
        <f>女子!D20</f>
        <v>0</v>
      </c>
      <c r="M85">
        <f>女子!E20</f>
        <v>0</v>
      </c>
      <c r="N85" s="180" t="str">
        <f>女子!$L$2</f>
        <v/>
      </c>
      <c r="O85" s="192">
        <f>女子!G20</f>
        <v>0</v>
      </c>
      <c r="P85" s="192">
        <f>女子!H20</f>
        <v>0</v>
      </c>
      <c r="Q85" s="180">
        <f>女子!J20</f>
        <v>0</v>
      </c>
      <c r="R85">
        <f>女子!I20</f>
        <v>0</v>
      </c>
      <c r="S85">
        <v>2</v>
      </c>
      <c r="U85">
        <f>IF(O85="","",VLOOKUP(O85,所属!$B$2:$C$122,2,0))</f>
        <v>42</v>
      </c>
    </row>
    <row r="86" spans="1:21">
      <c r="A86" s="184" t="e">
        <f t="shared" si="1"/>
        <v>#VALUE!</v>
      </c>
      <c r="B86" t="str">
        <f>女子!C21</f>
        <v/>
      </c>
      <c r="C86" s="188" t="str">
        <f>女子!A21&amp;女子!B21</f>
        <v>共通1500m</v>
      </c>
      <c r="D86">
        <f>IF(C86="","",VLOOKUP(C86,競技!$B$18:$C$31,2,0))</f>
        <v>24</v>
      </c>
      <c r="E86" s="190">
        <f>女子!M21</f>
        <v>0</v>
      </c>
      <c r="L86">
        <f>女子!D21</f>
        <v>0</v>
      </c>
      <c r="M86">
        <f>女子!E21</f>
        <v>0</v>
      </c>
      <c r="N86" s="180" t="str">
        <f>女子!$L$2</f>
        <v/>
      </c>
      <c r="O86" s="192">
        <f>女子!G21</f>
        <v>0</v>
      </c>
      <c r="P86" s="192">
        <f>女子!H21</f>
        <v>0</v>
      </c>
      <c r="Q86" s="180">
        <f>女子!J21</f>
        <v>0</v>
      </c>
      <c r="R86">
        <f>女子!I21</f>
        <v>0</v>
      </c>
      <c r="S86">
        <v>2</v>
      </c>
      <c r="U86">
        <f>IF(O86="","",VLOOKUP(O86,所属!$B$2:$C$122,2,0))</f>
        <v>42</v>
      </c>
    </row>
    <row r="87" spans="1:21">
      <c r="A87" s="184" t="e">
        <f t="shared" si="1"/>
        <v>#VALUE!</v>
      </c>
      <c r="B87" t="str">
        <f>女子!C22</f>
        <v/>
      </c>
      <c r="C87" s="188" t="str">
        <f>女子!A22&amp;女子!B22</f>
        <v>共通1500m</v>
      </c>
      <c r="D87">
        <f>IF(C87="","",VLOOKUP(C87,競技!$B$18:$C$31,2,0))</f>
        <v>24</v>
      </c>
      <c r="E87" s="190">
        <f>女子!M22</f>
        <v>0</v>
      </c>
      <c r="L87">
        <f>女子!D22</f>
        <v>0</v>
      </c>
      <c r="M87">
        <f>女子!E22</f>
        <v>0</v>
      </c>
      <c r="N87" s="180" t="str">
        <f>女子!$L$2</f>
        <v/>
      </c>
      <c r="O87" s="192">
        <f>女子!G22</f>
        <v>0</v>
      </c>
      <c r="P87" s="192">
        <f>女子!H22</f>
        <v>0</v>
      </c>
      <c r="Q87" s="180">
        <f>女子!J22</f>
        <v>0</v>
      </c>
      <c r="R87">
        <f>女子!I22</f>
        <v>0</v>
      </c>
      <c r="S87">
        <v>2</v>
      </c>
      <c r="U87">
        <f>IF(O87="","",VLOOKUP(O87,所属!$B$2:$C$122,2,0))</f>
        <v>42</v>
      </c>
    </row>
    <row r="88" spans="1:21">
      <c r="A88" s="184" t="e">
        <f t="shared" si="1"/>
        <v>#VALUE!</v>
      </c>
      <c r="B88" t="str">
        <f>女子!C23</f>
        <v/>
      </c>
      <c r="C88" s="188" t="str">
        <f>女子!A23&amp;女子!B23</f>
        <v>共通100mH</v>
      </c>
      <c r="D88">
        <f>IF(C88="","",VLOOKUP(C88,競技!$B$18:$C$31,2,0))</f>
        <v>25</v>
      </c>
      <c r="E88" s="190">
        <f>女子!M23</f>
        <v>0</v>
      </c>
      <c r="L88">
        <f>女子!D23</f>
        <v>0</v>
      </c>
      <c r="M88">
        <f>女子!E23</f>
        <v>0</v>
      </c>
      <c r="N88" s="180" t="str">
        <f>女子!$L$2</f>
        <v/>
      </c>
      <c r="O88" s="192">
        <f>女子!G23</f>
        <v>0</v>
      </c>
      <c r="P88" s="192">
        <f>女子!H23</f>
        <v>0</v>
      </c>
      <c r="Q88" s="180">
        <f>女子!J23</f>
        <v>0</v>
      </c>
      <c r="R88">
        <f>女子!I23</f>
        <v>0</v>
      </c>
      <c r="S88">
        <v>2</v>
      </c>
      <c r="U88">
        <f>IF(O88="","",VLOOKUP(O88,所属!$B$2:$C$122,2,0))</f>
        <v>42</v>
      </c>
    </row>
    <row r="89" spans="1:21">
      <c r="A89" s="184" t="e">
        <f t="shared" si="1"/>
        <v>#VALUE!</v>
      </c>
      <c r="B89" t="str">
        <f>女子!C24</f>
        <v/>
      </c>
      <c r="C89" s="188" t="str">
        <f>女子!A24&amp;女子!B24</f>
        <v>共通100mH</v>
      </c>
      <c r="D89">
        <f>IF(C89="","",VLOOKUP(C89,競技!$B$18:$C$31,2,0))</f>
        <v>25</v>
      </c>
      <c r="E89" s="190">
        <f>女子!M24</f>
        <v>0</v>
      </c>
      <c r="L89">
        <f>女子!D24</f>
        <v>0</v>
      </c>
      <c r="M89">
        <f>女子!E24</f>
        <v>0</v>
      </c>
      <c r="N89" s="180" t="str">
        <f>女子!$L$2</f>
        <v/>
      </c>
      <c r="O89" s="192">
        <f>女子!G24</f>
        <v>0</v>
      </c>
      <c r="P89" s="192">
        <f>女子!H24</f>
        <v>0</v>
      </c>
      <c r="Q89" s="180">
        <f>女子!J24</f>
        <v>0</v>
      </c>
      <c r="R89">
        <f>女子!I24</f>
        <v>0</v>
      </c>
      <c r="S89">
        <v>2</v>
      </c>
      <c r="U89">
        <f>IF(O89="","",VLOOKUP(O89,所属!$B$2:$C$122,2,0))</f>
        <v>42</v>
      </c>
    </row>
    <row r="90" spans="1:21">
      <c r="A90" s="184" t="e">
        <f t="shared" si="1"/>
        <v>#VALUE!</v>
      </c>
      <c r="B90" t="str">
        <f>女子!C25</f>
        <v/>
      </c>
      <c r="C90" s="188" t="str">
        <f>女子!A25&amp;女子!B25</f>
        <v>共通100mH</v>
      </c>
      <c r="D90">
        <f>IF(C90="","",VLOOKUP(C90,競技!$B$18:$C$31,2,0))</f>
        <v>25</v>
      </c>
      <c r="E90" s="190">
        <f>女子!M25</f>
        <v>0</v>
      </c>
      <c r="L90">
        <f>女子!D25</f>
        <v>0</v>
      </c>
      <c r="M90">
        <f>女子!E25</f>
        <v>0</v>
      </c>
      <c r="N90" s="180" t="str">
        <f>女子!$L$2</f>
        <v/>
      </c>
      <c r="O90" s="192">
        <f>女子!G25</f>
        <v>0</v>
      </c>
      <c r="P90" s="192">
        <f>女子!H25</f>
        <v>0</v>
      </c>
      <c r="Q90" s="180">
        <f>女子!J25</f>
        <v>0</v>
      </c>
      <c r="R90">
        <f>女子!I25</f>
        <v>0</v>
      </c>
      <c r="S90">
        <v>2</v>
      </c>
      <c r="U90">
        <f>IF(O90="","",VLOOKUP(O90,所属!$B$2:$C$122,2,0))</f>
        <v>42</v>
      </c>
    </row>
    <row r="91" spans="1:21">
      <c r="A91" s="184" t="e">
        <f t="shared" si="1"/>
        <v>#VALUE!</v>
      </c>
      <c r="B91" t="str">
        <f>女子!C26</f>
        <v/>
      </c>
      <c r="C91" s="188" t="str">
        <f>女子!A26&amp;女子!B26</f>
        <v>共通走高跳</v>
      </c>
      <c r="D91">
        <f>IF(C91="","",VLOOKUP(C91,競技!$B$18:$C$31,2,0))</f>
        <v>27</v>
      </c>
      <c r="E91" s="190">
        <f>女子!M26</f>
        <v>0</v>
      </c>
      <c r="L91">
        <f>女子!D26</f>
        <v>0</v>
      </c>
      <c r="M91">
        <f>女子!E26</f>
        <v>0</v>
      </c>
      <c r="N91" s="180" t="str">
        <f>女子!$L$2</f>
        <v/>
      </c>
      <c r="O91" s="192">
        <f>女子!G26</f>
        <v>0</v>
      </c>
      <c r="P91" s="192">
        <f>女子!H26</f>
        <v>0</v>
      </c>
      <c r="Q91" s="180">
        <f>女子!J26</f>
        <v>0</v>
      </c>
      <c r="R91">
        <f>女子!I26</f>
        <v>0</v>
      </c>
      <c r="S91">
        <v>2</v>
      </c>
      <c r="U91">
        <f>IF(O91="","",VLOOKUP(O91,所属!$B$2:$C$122,2,0))</f>
        <v>42</v>
      </c>
    </row>
    <row r="92" spans="1:21">
      <c r="A92" s="184" t="e">
        <f t="shared" si="1"/>
        <v>#VALUE!</v>
      </c>
      <c r="B92" t="str">
        <f>女子!C27</f>
        <v/>
      </c>
      <c r="C92" s="188" t="str">
        <f>女子!A27&amp;女子!B27</f>
        <v>共通走高跳</v>
      </c>
      <c r="D92">
        <f>IF(C92="","",VLOOKUP(C92,競技!$B$18:$C$31,2,0))</f>
        <v>27</v>
      </c>
      <c r="E92" s="190">
        <f>女子!M27</f>
        <v>0</v>
      </c>
      <c r="L92">
        <f>女子!D27</f>
        <v>0</v>
      </c>
      <c r="M92">
        <f>女子!E27</f>
        <v>0</v>
      </c>
      <c r="N92" s="180" t="str">
        <f>女子!$L$2</f>
        <v/>
      </c>
      <c r="O92" s="192">
        <f>女子!G27</f>
        <v>0</v>
      </c>
      <c r="P92" s="192">
        <f>女子!H27</f>
        <v>0</v>
      </c>
      <c r="Q92" s="180">
        <f>女子!J27</f>
        <v>0</v>
      </c>
      <c r="R92">
        <f>女子!I27</f>
        <v>0</v>
      </c>
      <c r="S92">
        <v>2</v>
      </c>
      <c r="U92">
        <f>IF(O92="","",VLOOKUP(O92,所属!$B$2:$C$122,2,0))</f>
        <v>42</v>
      </c>
    </row>
    <row r="93" spans="1:21">
      <c r="A93" s="184" t="e">
        <f t="shared" si="1"/>
        <v>#VALUE!</v>
      </c>
      <c r="B93" t="str">
        <f>女子!C28</f>
        <v/>
      </c>
      <c r="C93" s="188" t="str">
        <f>女子!A28&amp;女子!B28</f>
        <v>共通走高跳</v>
      </c>
      <c r="D93">
        <f>IF(C93="","",VLOOKUP(C93,競技!$B$18:$C$31,2,0))</f>
        <v>27</v>
      </c>
      <c r="E93" s="190">
        <f>女子!M28</f>
        <v>0</v>
      </c>
      <c r="L93">
        <f>女子!D28</f>
        <v>0</v>
      </c>
      <c r="M93">
        <f>女子!E28</f>
        <v>0</v>
      </c>
      <c r="N93" s="180" t="str">
        <f>女子!$L$2</f>
        <v/>
      </c>
      <c r="O93" s="192">
        <f>女子!G28</f>
        <v>0</v>
      </c>
      <c r="P93" s="192">
        <f>女子!H28</f>
        <v>0</v>
      </c>
      <c r="Q93" s="180">
        <f>女子!J28</f>
        <v>0</v>
      </c>
      <c r="R93">
        <f>女子!I28</f>
        <v>0</v>
      </c>
      <c r="S93">
        <v>2</v>
      </c>
      <c r="U93">
        <f>IF(O93="","",VLOOKUP(O93,所属!$B$2:$C$122,2,0))</f>
        <v>42</v>
      </c>
    </row>
    <row r="94" spans="1:21">
      <c r="A94" s="184" t="e">
        <f t="shared" si="1"/>
        <v>#VALUE!</v>
      </c>
      <c r="B94" t="str">
        <f>女子!C32</f>
        <v/>
      </c>
      <c r="C94" s="188" t="str">
        <f>女子!A32&amp;女子!B32</f>
        <v>共通走幅跳</v>
      </c>
      <c r="D94">
        <f>IF(C94="","",VLOOKUP(C94,競技!$B$18:$C$31,2,0))</f>
        <v>29</v>
      </c>
      <c r="E94" s="190">
        <f>女子!M32</f>
        <v>0</v>
      </c>
      <c r="L94">
        <f>女子!D32</f>
        <v>0</v>
      </c>
      <c r="M94">
        <f>女子!E32</f>
        <v>0</v>
      </c>
      <c r="N94" s="180" t="str">
        <f>女子!$L$2</f>
        <v/>
      </c>
      <c r="O94" s="192">
        <f>女子!G32</f>
        <v>0</v>
      </c>
      <c r="P94" s="192">
        <f>女子!H32</f>
        <v>0</v>
      </c>
      <c r="Q94" s="180">
        <f>女子!J32</f>
        <v>0</v>
      </c>
      <c r="R94">
        <f>女子!I32</f>
        <v>0</v>
      </c>
      <c r="S94">
        <v>2</v>
      </c>
      <c r="U94">
        <f>IF(O94="","",VLOOKUP(O94,所属!$B$2:$C$122,2,0))</f>
        <v>42</v>
      </c>
    </row>
    <row r="95" spans="1:21">
      <c r="A95" s="184" t="e">
        <f t="shared" si="1"/>
        <v>#VALUE!</v>
      </c>
      <c r="B95" t="str">
        <f>女子!C33</f>
        <v/>
      </c>
      <c r="C95" s="188" t="str">
        <f>女子!A33&amp;女子!B33</f>
        <v>共通走幅跳</v>
      </c>
      <c r="D95">
        <f>IF(C95="","",VLOOKUP(C95,競技!$B$18:$C$31,2,0))</f>
        <v>29</v>
      </c>
      <c r="E95" s="190">
        <f>女子!M33</f>
        <v>0</v>
      </c>
      <c r="L95">
        <f>女子!D33</f>
        <v>0</v>
      </c>
      <c r="M95">
        <f>女子!E33</f>
        <v>0</v>
      </c>
      <c r="N95" s="180" t="str">
        <f>女子!$L$2</f>
        <v/>
      </c>
      <c r="O95" s="192">
        <f>女子!G33</f>
        <v>0</v>
      </c>
      <c r="P95" s="192">
        <f>女子!H33</f>
        <v>0</v>
      </c>
      <c r="Q95" s="180">
        <f>女子!J33</f>
        <v>0</v>
      </c>
      <c r="R95">
        <f>女子!I33</f>
        <v>0</v>
      </c>
      <c r="S95">
        <v>2</v>
      </c>
      <c r="U95">
        <f>IF(O95="","",VLOOKUP(O95,所属!$B$2:$C$122,2,0))</f>
        <v>42</v>
      </c>
    </row>
    <row r="96" spans="1:21">
      <c r="A96" s="184" t="e">
        <f t="shared" si="1"/>
        <v>#VALUE!</v>
      </c>
      <c r="B96" t="str">
        <f>女子!C34</f>
        <v/>
      </c>
      <c r="C96" s="188" t="str">
        <f>女子!A34&amp;女子!B34</f>
        <v>共通走幅跳</v>
      </c>
      <c r="D96">
        <f>IF(C96="","",VLOOKUP(C96,競技!$B$18:$C$31,2,0))</f>
        <v>29</v>
      </c>
      <c r="E96" s="190">
        <f>女子!M34</f>
        <v>0</v>
      </c>
      <c r="L96">
        <f>女子!D34</f>
        <v>0</v>
      </c>
      <c r="M96">
        <f>女子!E34</f>
        <v>0</v>
      </c>
      <c r="N96" s="180" t="str">
        <f>女子!$L$2</f>
        <v/>
      </c>
      <c r="O96" s="192">
        <f>女子!G34</f>
        <v>0</v>
      </c>
      <c r="P96" s="192">
        <f>女子!H34</f>
        <v>0</v>
      </c>
      <c r="Q96" s="180">
        <f>女子!J34</f>
        <v>0</v>
      </c>
      <c r="R96">
        <f>女子!I34</f>
        <v>0</v>
      </c>
      <c r="S96">
        <v>2</v>
      </c>
      <c r="U96">
        <f>IF(O96="","",VLOOKUP(O96,所属!$B$2:$C$122,2,0))</f>
        <v>42</v>
      </c>
    </row>
    <row r="97" spans="1:21">
      <c r="A97" s="184" t="e">
        <f t="shared" si="1"/>
        <v>#VALUE!</v>
      </c>
      <c r="B97" t="str">
        <f>女子!C35</f>
        <v/>
      </c>
      <c r="C97" s="188" t="str">
        <f>女子!A35&amp;女子!B35</f>
        <v>共通砲丸投</v>
      </c>
      <c r="D97">
        <f>IF(C97="","",VLOOKUP(C97,競技!$B$18:$C$31,2,0))</f>
        <v>30</v>
      </c>
      <c r="E97" s="190">
        <f>女子!M35</f>
        <v>0</v>
      </c>
      <c r="L97">
        <f>女子!D35</f>
        <v>0</v>
      </c>
      <c r="M97">
        <f>女子!E35</f>
        <v>0</v>
      </c>
      <c r="N97" s="180" t="str">
        <f>女子!$L$2</f>
        <v/>
      </c>
      <c r="O97" s="192">
        <f>女子!G35</f>
        <v>0</v>
      </c>
      <c r="P97" s="192">
        <f>女子!H35</f>
        <v>0</v>
      </c>
      <c r="Q97" s="180">
        <f>女子!J35</f>
        <v>0</v>
      </c>
      <c r="R97">
        <f>女子!I35</f>
        <v>0</v>
      </c>
      <c r="S97">
        <v>2</v>
      </c>
      <c r="U97">
        <f>IF(O97="","",VLOOKUP(O97,所属!$B$2:$C$122,2,0))</f>
        <v>42</v>
      </c>
    </row>
    <row r="98" spans="1:21">
      <c r="A98" s="184" t="e">
        <f t="shared" si="1"/>
        <v>#VALUE!</v>
      </c>
      <c r="B98" t="str">
        <f>女子!C36</f>
        <v/>
      </c>
      <c r="C98" s="188" t="str">
        <f>女子!A36&amp;女子!B36</f>
        <v>共通砲丸投</v>
      </c>
      <c r="D98">
        <f>IF(C98="","",VLOOKUP(C98,競技!$B$18:$C$31,2,0))</f>
        <v>30</v>
      </c>
      <c r="E98" s="190">
        <f>女子!M36</f>
        <v>0</v>
      </c>
      <c r="L98">
        <f>女子!D36</f>
        <v>0</v>
      </c>
      <c r="M98">
        <f>女子!E36</f>
        <v>0</v>
      </c>
      <c r="N98" s="180" t="str">
        <f>女子!$L$2</f>
        <v/>
      </c>
      <c r="O98" s="192">
        <f>女子!G36</f>
        <v>0</v>
      </c>
      <c r="P98" s="192">
        <f>女子!H36</f>
        <v>0</v>
      </c>
      <c r="Q98" s="180">
        <f>女子!J36</f>
        <v>0</v>
      </c>
      <c r="R98">
        <f>女子!I36</f>
        <v>0</v>
      </c>
      <c r="S98">
        <v>2</v>
      </c>
      <c r="U98">
        <f>IF(O98="","",VLOOKUP(O98,所属!$B$2:$C$122,2,0))</f>
        <v>42</v>
      </c>
    </row>
    <row r="99" spans="1:21">
      <c r="A99" s="184" t="e">
        <f t="shared" si="1"/>
        <v>#VALUE!</v>
      </c>
      <c r="B99" t="str">
        <f>女子!C37</f>
        <v/>
      </c>
      <c r="C99" s="188" t="str">
        <f>女子!A37&amp;女子!B37</f>
        <v>共通砲丸投</v>
      </c>
      <c r="D99">
        <f>IF(C99="","",VLOOKUP(C99,競技!$B$18:$C$31,2,0))</f>
        <v>30</v>
      </c>
      <c r="E99" s="190">
        <f>女子!M37</f>
        <v>0</v>
      </c>
      <c r="L99">
        <f>女子!D37</f>
        <v>0</v>
      </c>
      <c r="M99">
        <f>女子!E37</f>
        <v>0</v>
      </c>
      <c r="N99" s="180" t="str">
        <f>女子!$L$2</f>
        <v/>
      </c>
      <c r="O99" s="192">
        <f>女子!G37</f>
        <v>0</v>
      </c>
      <c r="P99" s="192">
        <f>女子!H37</f>
        <v>0</v>
      </c>
      <c r="Q99" s="180">
        <f>女子!J37</f>
        <v>0</v>
      </c>
      <c r="R99">
        <f>女子!I37</f>
        <v>0</v>
      </c>
      <c r="S99">
        <v>2</v>
      </c>
      <c r="U99">
        <f>IF(O99="","",VLOOKUP(O99,所属!$B$2:$C$122,2,0))</f>
        <v>42</v>
      </c>
    </row>
    <row r="100" spans="1:21">
      <c r="A100" s="184" t="e">
        <f t="shared" si="1"/>
        <v>#VALUE!</v>
      </c>
      <c r="B100" t="str">
        <f>女子!C38</f>
        <v/>
      </c>
      <c r="C100" s="188" t="str">
        <f>女子!A38&amp;女子!B38</f>
        <v>共通円盤投</v>
      </c>
      <c r="D100" t="e">
        <f>IF(C100="","",VLOOKUP(C100,競技!$B$18:$C$31,2,0))</f>
        <v>#N/A</v>
      </c>
      <c r="E100" s="190">
        <f>女子!M38</f>
        <v>0</v>
      </c>
      <c r="L100">
        <f>女子!D38</f>
        <v>0</v>
      </c>
      <c r="M100">
        <f>女子!E38</f>
        <v>0</v>
      </c>
      <c r="N100" s="180" t="str">
        <f>女子!$L$2</f>
        <v/>
      </c>
      <c r="O100" s="192">
        <f>女子!G38</f>
        <v>0</v>
      </c>
      <c r="P100" s="192">
        <f>女子!H38</f>
        <v>0</v>
      </c>
      <c r="Q100" s="180">
        <f>女子!J38</f>
        <v>0</v>
      </c>
      <c r="R100">
        <f>女子!I38</f>
        <v>0</v>
      </c>
      <c r="S100">
        <v>2</v>
      </c>
      <c r="U100">
        <f>IF(O100="","",VLOOKUP(O100,所属!$B$2:$C$122,2,0))</f>
        <v>42</v>
      </c>
    </row>
    <row r="101" spans="1:21">
      <c r="A101" s="184" t="e">
        <f t="shared" si="1"/>
        <v>#VALUE!</v>
      </c>
      <c r="B101" t="str">
        <f>女子!C39</f>
        <v/>
      </c>
      <c r="C101" s="188" t="str">
        <f>女子!A39&amp;女子!B39</f>
        <v>共通円盤投</v>
      </c>
      <c r="D101" t="e">
        <f>IF(C101="","",VLOOKUP(C101,競技!$B$18:$C$31,2,0))</f>
        <v>#N/A</v>
      </c>
      <c r="E101" s="190">
        <f>女子!M39</f>
        <v>0</v>
      </c>
      <c r="L101">
        <f>女子!D39</f>
        <v>0</v>
      </c>
      <c r="M101">
        <f>女子!E39</f>
        <v>0</v>
      </c>
      <c r="N101" s="180" t="str">
        <f>女子!$L$2</f>
        <v/>
      </c>
      <c r="O101" s="192">
        <f>女子!G39</f>
        <v>0</v>
      </c>
      <c r="P101" s="192">
        <f>女子!H39</f>
        <v>0</v>
      </c>
      <c r="Q101" s="180">
        <f>女子!J39</f>
        <v>0</v>
      </c>
      <c r="R101">
        <f>女子!I39</f>
        <v>0</v>
      </c>
      <c r="S101">
        <v>2</v>
      </c>
      <c r="U101">
        <f>IF(O101="","",VLOOKUP(O101,所属!$B$2:$C$122,2,0))</f>
        <v>42</v>
      </c>
    </row>
    <row r="102" spans="1:21">
      <c r="A102" s="184" t="e">
        <f t="shared" si="1"/>
        <v>#VALUE!</v>
      </c>
      <c r="B102" t="str">
        <f>女子!C40</f>
        <v/>
      </c>
      <c r="C102" s="188" t="str">
        <f>女子!A40&amp;女子!B40</f>
        <v>共通円盤投</v>
      </c>
      <c r="D102" t="e">
        <f>IF(C102="","",VLOOKUP(C102,競技!$B$18:$C$31,2,0))</f>
        <v>#N/A</v>
      </c>
      <c r="E102" s="190">
        <f>女子!M40</f>
        <v>0</v>
      </c>
      <c r="L102">
        <f>女子!D40</f>
        <v>0</v>
      </c>
      <c r="M102">
        <f>女子!E40</f>
        <v>0</v>
      </c>
      <c r="N102" s="180" t="str">
        <f>女子!$L$2</f>
        <v/>
      </c>
      <c r="O102" s="192">
        <f>女子!G40</f>
        <v>0</v>
      </c>
      <c r="P102" s="192">
        <f>女子!H40</f>
        <v>0</v>
      </c>
      <c r="Q102" s="180">
        <f>女子!J40</f>
        <v>0</v>
      </c>
      <c r="R102">
        <f>女子!I40</f>
        <v>0</v>
      </c>
      <c r="S102">
        <v>2</v>
      </c>
      <c r="U102">
        <f>IF(O102="","",VLOOKUP(O102,所属!$B$2:$C$122,2,0))</f>
        <v>42</v>
      </c>
    </row>
    <row r="103" spans="1:21">
      <c r="A103" s="184" t="e">
        <f t="shared" si="1"/>
        <v>#VALUE!</v>
      </c>
      <c r="B103" t="str">
        <f>女子!C41</f>
        <v/>
      </c>
      <c r="C103" s="188" t="str">
        <f>女子!A41&amp;女子!B41</f>
        <v>共通四種競技</v>
      </c>
      <c r="D103">
        <f>IF(C103="","",VLOOKUP(C103,競技!$B$18:$C$31,2,0))</f>
        <v>31</v>
      </c>
      <c r="E103" s="190">
        <f>女子!M41</f>
        <v>0</v>
      </c>
      <c r="L103">
        <f>女子!D41</f>
        <v>0</v>
      </c>
      <c r="M103">
        <f>女子!E41</f>
        <v>0</v>
      </c>
      <c r="N103" s="180" t="str">
        <f>女子!$L$2</f>
        <v/>
      </c>
      <c r="O103" s="192">
        <f>女子!G41</f>
        <v>0</v>
      </c>
      <c r="P103" s="192">
        <f>女子!H41</f>
        <v>0</v>
      </c>
      <c r="Q103" s="180">
        <f>女子!J41</f>
        <v>0</v>
      </c>
      <c r="R103">
        <f>女子!I41</f>
        <v>0</v>
      </c>
      <c r="S103">
        <v>2</v>
      </c>
      <c r="U103">
        <f>IF(O103="","",VLOOKUP(O103,所属!$B$2:$C$122,2,0))</f>
        <v>42</v>
      </c>
    </row>
    <row r="104" spans="1:21">
      <c r="A104" s="184" t="e">
        <f t="shared" si="1"/>
        <v>#VALUE!</v>
      </c>
      <c r="B104" t="str">
        <f>女子!C43</f>
        <v/>
      </c>
      <c r="C104" s="188" t="str">
        <f>女子!A43&amp;女子!B43</f>
        <v>共通四種競技</v>
      </c>
      <c r="D104">
        <f>IF(C104="","",VLOOKUP(C104,競技!$B$18:$C$31,2,0))</f>
        <v>31</v>
      </c>
      <c r="E104" s="190">
        <f>女子!M43</f>
        <v>0</v>
      </c>
      <c r="L104">
        <f>女子!D43</f>
        <v>0</v>
      </c>
      <c r="M104">
        <f>女子!E43</f>
        <v>0</v>
      </c>
      <c r="N104" s="180" t="str">
        <f>女子!$L$2</f>
        <v/>
      </c>
      <c r="O104" s="192">
        <f>女子!G43</f>
        <v>0</v>
      </c>
      <c r="P104" s="192">
        <f>女子!H43</f>
        <v>0</v>
      </c>
      <c r="Q104" s="180">
        <f>女子!J43</f>
        <v>0</v>
      </c>
      <c r="R104">
        <f>女子!I43</f>
        <v>0</v>
      </c>
      <c r="S104">
        <v>2</v>
      </c>
      <c r="U104">
        <f>IF(O104="","",VLOOKUP(O104,所属!$B$2:$C$122,2,0))</f>
        <v>42</v>
      </c>
    </row>
    <row r="105" spans="1:21">
      <c r="A105" s="184">
        <f t="shared" si="1"/>
        <v>20000</v>
      </c>
      <c r="B105">
        <f>女子!C44</f>
        <v>0</v>
      </c>
      <c r="C105" s="188" t="str">
        <f>女子!A44&amp;女子!B44</f>
        <v>共通4×100mR</v>
      </c>
      <c r="D105">
        <f>IF(C105="","",VLOOKUP(C105,競技!$B$18:$C$31,2,0))</f>
        <v>26</v>
      </c>
      <c r="E105" s="190">
        <f>女子!M44</f>
        <v>0</v>
      </c>
      <c r="L105">
        <f>女子!D44</f>
        <v>0</v>
      </c>
      <c r="M105">
        <f>女子!E44</f>
        <v>0</v>
      </c>
      <c r="N105" s="180" t="str">
        <f>女子!$L$2</f>
        <v/>
      </c>
      <c r="O105" s="192">
        <f>女子!G44</f>
        <v>0</v>
      </c>
      <c r="P105" s="192">
        <f>女子!H44</f>
        <v>0</v>
      </c>
      <c r="Q105" s="180">
        <f>女子!J44</f>
        <v>0</v>
      </c>
      <c r="R105">
        <f>女子!I44</f>
        <v>0</v>
      </c>
      <c r="S105">
        <v>2</v>
      </c>
      <c r="U105">
        <f>IF(O105="","",VLOOKUP(O105,所属!$B$2:$C$122,2,0))</f>
        <v>42</v>
      </c>
    </row>
    <row r="106" spans="1:21">
      <c r="A106" s="184">
        <f t="shared" si="1"/>
        <v>20000</v>
      </c>
      <c r="B106">
        <f>女子!C45</f>
        <v>0</v>
      </c>
      <c r="C106" s="188" t="str">
        <f>女子!A45&amp;女子!B45</f>
        <v>共通4×100mR</v>
      </c>
      <c r="D106">
        <f>IF(C106="","",VLOOKUP(C106,競技!$B$18:$C$31,2,0))</f>
        <v>26</v>
      </c>
      <c r="E106" s="190">
        <f>女子!M45</f>
        <v>0</v>
      </c>
      <c r="L106">
        <f>女子!D45</f>
        <v>0</v>
      </c>
      <c r="M106">
        <f>女子!E45</f>
        <v>0</v>
      </c>
      <c r="N106" s="180" t="str">
        <f>女子!$L$2</f>
        <v/>
      </c>
      <c r="O106" s="192">
        <f>女子!G45</f>
        <v>0</v>
      </c>
      <c r="P106" s="192">
        <f>女子!H45</f>
        <v>0</v>
      </c>
      <c r="Q106" s="180">
        <f>女子!J45</f>
        <v>0</v>
      </c>
      <c r="R106">
        <f>女子!I45</f>
        <v>0</v>
      </c>
      <c r="S106">
        <v>2</v>
      </c>
      <c r="U106">
        <f>IF(O106="","",VLOOKUP(O106,所属!$B$2:$C$122,2,0))</f>
        <v>42</v>
      </c>
    </row>
    <row r="107" spans="1:21">
      <c r="A107" s="184">
        <f t="shared" si="1"/>
        <v>20000</v>
      </c>
      <c r="B107">
        <f>女子!C46</f>
        <v>0</v>
      </c>
      <c r="C107" s="188" t="str">
        <f>女子!A46&amp;女子!B46</f>
        <v>共通4×100mR</v>
      </c>
      <c r="D107">
        <f>IF(C107="","",VLOOKUP(C107,競技!$B$18:$C$31,2,0))</f>
        <v>26</v>
      </c>
      <c r="E107" s="190">
        <f>女子!M46</f>
        <v>0</v>
      </c>
      <c r="L107">
        <f>女子!D46</f>
        <v>0</v>
      </c>
      <c r="M107">
        <f>女子!E46</f>
        <v>0</v>
      </c>
      <c r="N107" s="180" t="str">
        <f>女子!$L$2</f>
        <v/>
      </c>
      <c r="O107" s="192">
        <f>女子!G46</f>
        <v>0</v>
      </c>
      <c r="P107" s="192">
        <f>女子!H46</f>
        <v>0</v>
      </c>
      <c r="Q107" s="180">
        <f>女子!J46</f>
        <v>0</v>
      </c>
      <c r="R107">
        <f>女子!I46</f>
        <v>0</v>
      </c>
      <c r="S107">
        <v>2</v>
      </c>
      <c r="U107">
        <f>IF(O107="","",VLOOKUP(O107,所属!$B$2:$C$122,2,0))</f>
        <v>42</v>
      </c>
    </row>
    <row r="108" spans="1:21">
      <c r="A108" s="184">
        <f t="shared" si="1"/>
        <v>20000</v>
      </c>
      <c r="B108">
        <f>女子!C47</f>
        <v>0</v>
      </c>
      <c r="C108" s="188" t="str">
        <f>女子!A47&amp;女子!B47</f>
        <v>共通4×100mR</v>
      </c>
      <c r="D108">
        <f>IF(C108="","",VLOOKUP(C108,競技!$B$18:$C$31,2,0))</f>
        <v>26</v>
      </c>
      <c r="E108" s="190">
        <f>女子!M47</f>
        <v>0</v>
      </c>
      <c r="L108">
        <f>女子!D47</f>
        <v>0</v>
      </c>
      <c r="M108">
        <f>女子!E47</f>
        <v>0</v>
      </c>
      <c r="N108" s="180" t="str">
        <f>女子!$L$2</f>
        <v/>
      </c>
      <c r="O108" s="192">
        <f>女子!G47</f>
        <v>0</v>
      </c>
      <c r="P108" s="192">
        <f>女子!H47</f>
        <v>0</v>
      </c>
      <c r="Q108" s="180">
        <f>女子!J47</f>
        <v>0</v>
      </c>
      <c r="R108">
        <f>女子!I47</f>
        <v>0</v>
      </c>
      <c r="S108">
        <v>2</v>
      </c>
      <c r="U108">
        <f>IF(O108="","",VLOOKUP(O108,所属!$B$2:$C$122,2,0))</f>
        <v>42</v>
      </c>
    </row>
    <row r="109" spans="1:21">
      <c r="A109" s="184">
        <f t="shared" si="1"/>
        <v>20000</v>
      </c>
      <c r="B109">
        <f>女子!C48</f>
        <v>0</v>
      </c>
      <c r="C109" s="188" t="str">
        <f>女子!A48&amp;女子!B48</f>
        <v>共通4×100mR</v>
      </c>
      <c r="D109">
        <f>IF(C109="","",VLOOKUP(C109,競技!$B$18:$C$31,2,0))</f>
        <v>26</v>
      </c>
      <c r="E109" s="190">
        <f>女子!M48</f>
        <v>0</v>
      </c>
      <c r="L109">
        <f>女子!D48</f>
        <v>0</v>
      </c>
      <c r="M109">
        <f>女子!E48</f>
        <v>0</v>
      </c>
      <c r="N109" s="180" t="str">
        <f>女子!$L$2</f>
        <v/>
      </c>
      <c r="O109" s="192">
        <f>女子!G48</f>
        <v>0</v>
      </c>
      <c r="P109" s="192">
        <f>女子!H48</f>
        <v>0</v>
      </c>
      <c r="Q109" s="180">
        <f>女子!J48</f>
        <v>0</v>
      </c>
      <c r="R109">
        <f>女子!I48</f>
        <v>0</v>
      </c>
      <c r="S109">
        <v>2</v>
      </c>
      <c r="U109">
        <f>IF(O109="","",VLOOKUP(O109,所属!$B$2:$C$122,2,0))</f>
        <v>42</v>
      </c>
    </row>
    <row r="110" spans="1:21">
      <c r="A110" s="184">
        <f t="shared" si="1"/>
        <v>20000</v>
      </c>
      <c r="B110">
        <f>女子!C49</f>
        <v>0</v>
      </c>
      <c r="C110" s="188" t="str">
        <f>女子!A49&amp;女子!B49</f>
        <v>共通4×100mR</v>
      </c>
      <c r="D110">
        <f>IF(C110="","",VLOOKUP(C110,競技!$B$18:$C$31,2,0))</f>
        <v>26</v>
      </c>
      <c r="E110" s="190">
        <f>女子!M49</f>
        <v>0</v>
      </c>
      <c r="L110">
        <f>女子!D49</f>
        <v>0</v>
      </c>
      <c r="M110">
        <f>女子!E49</f>
        <v>0</v>
      </c>
      <c r="N110" s="180" t="str">
        <f>女子!$L$2</f>
        <v/>
      </c>
      <c r="O110" s="192">
        <f>女子!G49</f>
        <v>0</v>
      </c>
      <c r="P110" s="192">
        <f>女子!H49</f>
        <v>0</v>
      </c>
      <c r="Q110" s="180">
        <f>女子!J49</f>
        <v>0</v>
      </c>
      <c r="R110">
        <f>女子!I49</f>
        <v>0</v>
      </c>
      <c r="S110">
        <v>2</v>
      </c>
      <c r="U110">
        <f>IF(O110="","",VLOOKUP(O110,所属!$B$2:$C$122,2,0))</f>
        <v>42</v>
      </c>
    </row>
    <row r="111" spans="1:21">
      <c r="A111" s="184">
        <f t="shared" si="1"/>
        <v>20000</v>
      </c>
      <c r="B111">
        <f>女子!C50</f>
        <v>0</v>
      </c>
      <c r="C111" s="188" t="str">
        <f>女子!A50&amp;女子!B50</f>
        <v>共通4×100mR</v>
      </c>
      <c r="D111">
        <f>IF(C111="","",VLOOKUP(C111,競技!$B$18:$C$31,2,0))</f>
        <v>26</v>
      </c>
      <c r="E111" s="190">
        <f>女子!M50</f>
        <v>0</v>
      </c>
      <c r="L111">
        <f>女子!D50</f>
        <v>0</v>
      </c>
      <c r="M111">
        <f>女子!E50</f>
        <v>0</v>
      </c>
      <c r="N111" s="180" t="str">
        <f>女子!$L$2</f>
        <v/>
      </c>
      <c r="O111" s="192">
        <f>女子!G50</f>
        <v>0</v>
      </c>
      <c r="P111" s="192">
        <f>女子!H50</f>
        <v>0</v>
      </c>
      <c r="Q111" s="180">
        <f>女子!J50</f>
        <v>0</v>
      </c>
      <c r="R111">
        <f>女子!I50</f>
        <v>0</v>
      </c>
      <c r="S111">
        <v>2</v>
      </c>
      <c r="U111">
        <f>IF(O111="","",VLOOKUP(O111,所属!$B$2:$C$122,2,0))</f>
        <v>42</v>
      </c>
    </row>
    <row r="112" spans="1:21">
      <c r="A112" s="184">
        <f t="shared" si="1"/>
        <v>20000</v>
      </c>
      <c r="B112">
        <f>女子!C51</f>
        <v>0</v>
      </c>
      <c r="C112" s="188" t="str">
        <f>女子!A51&amp;女子!B51</f>
        <v>共通4×100mR</v>
      </c>
      <c r="D112">
        <f>IF(C112="","",VLOOKUP(C112,競技!$B$18:$C$31,2,0))</f>
        <v>26</v>
      </c>
      <c r="E112" s="190">
        <f>女子!M51</f>
        <v>0</v>
      </c>
      <c r="L112">
        <f>女子!D51</f>
        <v>0</v>
      </c>
      <c r="M112">
        <f>女子!E51</f>
        <v>0</v>
      </c>
      <c r="N112" s="180" t="str">
        <f>女子!$L$2</f>
        <v/>
      </c>
      <c r="O112" s="192">
        <f>女子!G51</f>
        <v>0</v>
      </c>
      <c r="P112" s="192">
        <f>女子!H51</f>
        <v>0</v>
      </c>
      <c r="Q112" s="180">
        <f>女子!J51</f>
        <v>0</v>
      </c>
      <c r="R112">
        <f>女子!I51</f>
        <v>0</v>
      </c>
      <c r="S112">
        <v>2</v>
      </c>
      <c r="U112">
        <f>IF(O112="","",VLOOKUP(O112,所属!$B$2:$C$122,2,0))</f>
        <v>42</v>
      </c>
    </row>
    <row r="113" spans="1:21">
      <c r="A113" s="184">
        <f t="shared" si="1"/>
        <v>20000</v>
      </c>
      <c r="B113">
        <f>女子!C52</f>
        <v>0</v>
      </c>
      <c r="C113" s="188" t="str">
        <f>女子!A52&amp;女子!B52</f>
        <v>共通4×100mR</v>
      </c>
      <c r="D113">
        <f>IF(C113="","",VLOOKUP(C113,競技!$B$18:$C$31,2,0))</f>
        <v>26</v>
      </c>
      <c r="E113" s="190">
        <f>女子!M52</f>
        <v>0</v>
      </c>
      <c r="L113">
        <f>女子!D52</f>
        <v>0</v>
      </c>
      <c r="M113">
        <f>女子!E52</f>
        <v>0</v>
      </c>
      <c r="N113" s="180" t="str">
        <f>女子!$L$2</f>
        <v/>
      </c>
      <c r="O113" s="192">
        <f>女子!G52</f>
        <v>0</v>
      </c>
      <c r="P113" s="192">
        <f>女子!H52</f>
        <v>0</v>
      </c>
      <c r="Q113" s="180">
        <f>女子!J52</f>
        <v>0</v>
      </c>
      <c r="R113">
        <f>女子!I52</f>
        <v>0</v>
      </c>
      <c r="S113">
        <v>2</v>
      </c>
      <c r="U113">
        <f>IF(O113="","",VLOOKUP(O113,所属!$B$2:$C$122,2,0))</f>
        <v>42</v>
      </c>
    </row>
    <row r="114" spans="1:21">
      <c r="A114" s="184">
        <f t="shared" si="1"/>
        <v>20000</v>
      </c>
      <c r="B114">
        <f>女子!C53</f>
        <v>0</v>
      </c>
      <c r="C114" s="188" t="str">
        <f>女子!A53&amp;女子!B53</f>
        <v>共通4×100mR</v>
      </c>
      <c r="D114">
        <f>IF(C114="","",VLOOKUP(C114,競技!$B$18:$C$31,2,0))</f>
        <v>26</v>
      </c>
      <c r="E114" s="190">
        <f>女子!M53</f>
        <v>0</v>
      </c>
      <c r="L114">
        <f>女子!D53</f>
        <v>0</v>
      </c>
      <c r="M114">
        <f>女子!E53</f>
        <v>0</v>
      </c>
      <c r="N114" s="180" t="str">
        <f>女子!$L$2</f>
        <v/>
      </c>
      <c r="O114" s="192">
        <f>女子!G53</f>
        <v>0</v>
      </c>
      <c r="P114" s="192">
        <f>女子!H53</f>
        <v>0</v>
      </c>
      <c r="Q114" s="180">
        <f>女子!J53</f>
        <v>0</v>
      </c>
      <c r="R114">
        <f>女子!I53</f>
        <v>0</v>
      </c>
      <c r="S114">
        <v>2</v>
      </c>
      <c r="U114">
        <f>IF(O114="","",VLOOKUP(O114,所属!$B$2:$C$122,2,0))</f>
        <v>42</v>
      </c>
    </row>
    <row r="115" spans="1:21">
      <c r="A115" s="184">
        <f t="shared" si="1"/>
        <v>20000</v>
      </c>
      <c r="B115">
        <f>女子!C54</f>
        <v>0</v>
      </c>
      <c r="C115" s="188" t="str">
        <f>女子!A54&amp;女子!B54</f>
        <v>共通4×100mR</v>
      </c>
      <c r="D115">
        <f>IF(C115="","",VLOOKUP(C115,競技!$B$18:$C$31,2,0))</f>
        <v>26</v>
      </c>
      <c r="E115" s="190">
        <f>女子!M54</f>
        <v>0</v>
      </c>
      <c r="L115">
        <f>女子!D54</f>
        <v>0</v>
      </c>
      <c r="M115">
        <f>女子!E54</f>
        <v>0</v>
      </c>
      <c r="N115" s="180" t="str">
        <f>女子!$L$2</f>
        <v/>
      </c>
      <c r="O115" s="192">
        <f>女子!G54</f>
        <v>0</v>
      </c>
      <c r="P115" s="192">
        <f>女子!H54</f>
        <v>0</v>
      </c>
      <c r="Q115" s="180">
        <f>女子!J54</f>
        <v>0</v>
      </c>
      <c r="R115">
        <f>女子!I54</f>
        <v>0</v>
      </c>
      <c r="S115">
        <v>2</v>
      </c>
      <c r="U115">
        <f>IF(O115="","",VLOOKUP(O115,所属!$B$2:$C$122,2,0))</f>
        <v>42</v>
      </c>
    </row>
    <row r="116" spans="1:21">
      <c r="A116" s="184">
        <f t="shared" si="1"/>
        <v>20000</v>
      </c>
      <c r="B116">
        <f>女子!C55</f>
        <v>0</v>
      </c>
      <c r="C116" s="188" t="str">
        <f>女子!A55&amp;女子!B55</f>
        <v>共通4×100mR</v>
      </c>
      <c r="D116">
        <f>IF(C116="","",VLOOKUP(C116,競技!$B$18:$C$31,2,0))</f>
        <v>26</v>
      </c>
      <c r="E116" s="190">
        <f>女子!M55</f>
        <v>0</v>
      </c>
      <c r="L116">
        <f>女子!D55</f>
        <v>0</v>
      </c>
      <c r="M116">
        <f>女子!E55</f>
        <v>0</v>
      </c>
      <c r="N116" s="180" t="str">
        <f>女子!$L$2</f>
        <v/>
      </c>
      <c r="O116" s="192">
        <f>女子!G55</f>
        <v>0</v>
      </c>
      <c r="P116" s="192">
        <f>女子!H55</f>
        <v>0</v>
      </c>
      <c r="Q116" s="180">
        <f>女子!J55</f>
        <v>0</v>
      </c>
      <c r="R116">
        <f>女子!I55</f>
        <v>0</v>
      </c>
      <c r="S116">
        <v>2</v>
      </c>
      <c r="U116">
        <f>IF(O116="","",VLOOKUP(O116,所属!$B$2:$C$122,2,0))</f>
        <v>42</v>
      </c>
    </row>
    <row r="117" spans="1:21">
      <c r="A117" s="184">
        <f t="shared" si="1"/>
        <v>20000</v>
      </c>
      <c r="B117">
        <f>女子!C56</f>
        <v>0</v>
      </c>
      <c r="C117" s="188" t="str">
        <f>女子!A56&amp;女子!B56</f>
        <v>共通4×100mR</v>
      </c>
      <c r="D117">
        <f>IF(C117="","",VLOOKUP(C117,競技!$B$18:$C$31,2,0))</f>
        <v>26</v>
      </c>
      <c r="E117" s="190">
        <f>女子!M56</f>
        <v>0</v>
      </c>
      <c r="L117">
        <f>女子!D56</f>
        <v>0</v>
      </c>
      <c r="M117">
        <f>女子!E56</f>
        <v>0</v>
      </c>
      <c r="N117" s="180" t="str">
        <f>女子!$L$2</f>
        <v/>
      </c>
      <c r="O117" s="192">
        <f>女子!G56</f>
        <v>0</v>
      </c>
      <c r="P117" s="192">
        <f>女子!H56</f>
        <v>0</v>
      </c>
      <c r="Q117" s="180">
        <f>女子!J56</f>
        <v>0</v>
      </c>
      <c r="R117">
        <f>女子!I56</f>
        <v>0</v>
      </c>
      <c r="S117">
        <v>2</v>
      </c>
      <c r="U117">
        <f>IF(O117="","",VLOOKUP(O117,所属!$B$2:$C$122,2,0))</f>
        <v>42</v>
      </c>
    </row>
    <row r="118" spans="1:21">
      <c r="A118" s="184">
        <f t="shared" si="1"/>
        <v>20000</v>
      </c>
      <c r="B118">
        <f>女子!C57</f>
        <v>0</v>
      </c>
      <c r="C118" s="188" t="str">
        <f>女子!A57&amp;女子!B57</f>
        <v>共通4×100mR</v>
      </c>
      <c r="D118">
        <f>IF(C118="","",VLOOKUP(C118,競技!$B$18:$C$31,2,0))</f>
        <v>26</v>
      </c>
      <c r="E118" s="190">
        <f>女子!M57</f>
        <v>0</v>
      </c>
      <c r="L118">
        <f>女子!D57</f>
        <v>0</v>
      </c>
      <c r="M118">
        <f>女子!E57</f>
        <v>0</v>
      </c>
      <c r="N118" s="180" t="str">
        <f>女子!$L$2</f>
        <v/>
      </c>
      <c r="O118" s="192">
        <f>女子!G57</f>
        <v>0</v>
      </c>
      <c r="P118" s="192">
        <f>女子!H57</f>
        <v>0</v>
      </c>
      <c r="Q118" s="180">
        <f>女子!J57</f>
        <v>0</v>
      </c>
      <c r="R118">
        <f>女子!I57</f>
        <v>0</v>
      </c>
      <c r="S118">
        <v>2</v>
      </c>
      <c r="U118">
        <f>IF(O118="","",VLOOKUP(O118,所属!$B$2:$C$122,2,0))</f>
        <v>42</v>
      </c>
    </row>
    <row r="119" spans="1:21">
      <c r="A119" s="184">
        <f t="shared" si="1"/>
        <v>20000</v>
      </c>
      <c r="B119">
        <f>女子!C58</f>
        <v>0</v>
      </c>
      <c r="C119" s="188" t="str">
        <f>女子!A58&amp;女子!B58</f>
        <v>共通4×100mR</v>
      </c>
      <c r="D119">
        <f>IF(C119="","",VLOOKUP(C119,競技!$B$18:$C$31,2,0))</f>
        <v>26</v>
      </c>
      <c r="E119" s="190">
        <f>女子!M58</f>
        <v>0</v>
      </c>
      <c r="L119">
        <f>女子!D58</f>
        <v>0</v>
      </c>
      <c r="M119">
        <f>女子!E58</f>
        <v>0</v>
      </c>
      <c r="N119" s="180" t="str">
        <f>女子!$L$2</f>
        <v/>
      </c>
      <c r="O119" s="192">
        <f>女子!G58</f>
        <v>0</v>
      </c>
      <c r="P119" s="192">
        <f>女子!H58</f>
        <v>0</v>
      </c>
      <c r="Q119" s="180">
        <f>女子!J58</f>
        <v>0</v>
      </c>
      <c r="R119">
        <f>女子!I58</f>
        <v>0</v>
      </c>
      <c r="S119">
        <v>2</v>
      </c>
      <c r="U119">
        <f>IF(O119="","",VLOOKUP(O119,所属!$B$2:$C$122,2,0))</f>
        <v>42</v>
      </c>
    </row>
    <row r="120" spans="1:21">
      <c r="A120" s="184">
        <f t="shared" si="1"/>
        <v>20000</v>
      </c>
      <c r="B120">
        <f>女子!C59</f>
        <v>0</v>
      </c>
      <c r="C120" s="188" t="str">
        <f>女子!A59&amp;女子!B59</f>
        <v>共通4×100mR</v>
      </c>
      <c r="D120">
        <f>IF(C120="","",VLOOKUP(C120,競技!$B$18:$C$31,2,0))</f>
        <v>26</v>
      </c>
      <c r="E120" s="190">
        <f>女子!M59</f>
        <v>0</v>
      </c>
      <c r="L120">
        <f>女子!D59</f>
        <v>0</v>
      </c>
      <c r="M120">
        <f>女子!E59</f>
        <v>0</v>
      </c>
      <c r="N120" s="180" t="str">
        <f>女子!$L$2</f>
        <v/>
      </c>
      <c r="O120" s="192">
        <f>女子!G59</f>
        <v>0</v>
      </c>
      <c r="P120" s="192">
        <f>女子!H59</f>
        <v>0</v>
      </c>
      <c r="Q120" s="180">
        <f>女子!J59</f>
        <v>0</v>
      </c>
      <c r="R120">
        <f>女子!I59</f>
        <v>0</v>
      </c>
      <c r="S120">
        <v>2</v>
      </c>
      <c r="U120">
        <f>IF(O120="","",VLOOKUP(O120,所属!$B$2:$C$122,2,0))</f>
        <v>42</v>
      </c>
    </row>
    <row r="121" spans="1:21">
      <c r="A121" s="184">
        <f t="shared" si="1"/>
        <v>20000</v>
      </c>
      <c r="B121">
        <f>女子!C60</f>
        <v>0</v>
      </c>
      <c r="C121" s="188" t="str">
        <f>女子!A60&amp;女子!B60</f>
        <v>共通4×100mR</v>
      </c>
      <c r="D121">
        <f>IF(C121="","",VLOOKUP(C121,競技!$B$18:$C$31,2,0))</f>
        <v>26</v>
      </c>
      <c r="E121" s="190">
        <f>女子!M60</f>
        <v>0</v>
      </c>
      <c r="L121">
        <f>女子!D60</f>
        <v>0</v>
      </c>
      <c r="M121">
        <f>女子!E60</f>
        <v>0</v>
      </c>
      <c r="N121" s="180" t="str">
        <f>女子!$L$2</f>
        <v/>
      </c>
      <c r="O121" s="192">
        <f>女子!G60</f>
        <v>0</v>
      </c>
      <c r="P121" s="192">
        <f>女子!H60</f>
        <v>0</v>
      </c>
      <c r="Q121" s="180">
        <f>女子!J60</f>
        <v>0</v>
      </c>
      <c r="R121">
        <f>女子!I60</f>
        <v>0</v>
      </c>
      <c r="S121">
        <v>2</v>
      </c>
      <c r="U121">
        <f>IF(O121="","",VLOOKUP(O121,所属!$B$2:$C$122,2,0))</f>
        <v>42</v>
      </c>
    </row>
    <row r="122" spans="1:21">
      <c r="A122" s="184">
        <f t="shared" si="1"/>
        <v>20000</v>
      </c>
      <c r="B122">
        <f>女子!C61</f>
        <v>0</v>
      </c>
      <c r="C122" s="188" t="str">
        <f>女子!A61&amp;女子!B61</f>
        <v>共通4×100mR</v>
      </c>
      <c r="D122">
        <f>IF(C122="","",VLOOKUP(C122,競技!$B$18:$C$31,2,0))</f>
        <v>26</v>
      </c>
      <c r="E122" s="190">
        <f>女子!M61</f>
        <v>0</v>
      </c>
      <c r="L122">
        <f>女子!D61</f>
        <v>0</v>
      </c>
      <c r="M122">
        <f>女子!E61</f>
        <v>0</v>
      </c>
      <c r="N122" s="180" t="str">
        <f>女子!$L$2</f>
        <v/>
      </c>
      <c r="O122" s="192">
        <f>女子!G61</f>
        <v>0</v>
      </c>
      <c r="P122" s="192">
        <f>女子!H61</f>
        <v>0</v>
      </c>
      <c r="Q122" s="180">
        <f>女子!J61</f>
        <v>0</v>
      </c>
      <c r="R122">
        <f>女子!I61</f>
        <v>0</v>
      </c>
      <c r="S122">
        <v>2</v>
      </c>
      <c r="U122">
        <f>IF(O122="","",VLOOKUP(O122,所属!$B$2:$C$122,2,0))</f>
        <v>42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workbookViewId="0">
      <selection activeCell="U7" sqref="U7"/>
    </sheetView>
  </sheetViews>
  <sheetFormatPr defaultColWidth="8.796875" defaultRowHeight="12.75"/>
  <cols>
    <col min="2" max="2" width="11.6640625" bestFit="1" customWidth="1"/>
  </cols>
  <sheetData>
    <row r="1" spans="1:3">
      <c r="A1">
        <v>1</v>
      </c>
      <c r="B1" t="s">
        <v>82</v>
      </c>
      <c r="C1">
        <v>1</v>
      </c>
    </row>
    <row r="2" spans="1:3">
      <c r="A2">
        <v>2</v>
      </c>
      <c r="B2" t="s">
        <v>14</v>
      </c>
      <c r="C2">
        <v>2</v>
      </c>
    </row>
    <row r="3" spans="1:3">
      <c r="A3">
        <v>3</v>
      </c>
      <c r="B3" t="s">
        <v>83</v>
      </c>
      <c r="C3">
        <v>3</v>
      </c>
    </row>
    <row r="4" spans="1:3">
      <c r="A4">
        <v>4</v>
      </c>
      <c r="B4" t="s">
        <v>8</v>
      </c>
      <c r="C4">
        <v>4</v>
      </c>
    </row>
    <row r="5" spans="1:3">
      <c r="A5">
        <v>5</v>
      </c>
      <c r="B5" t="s">
        <v>84</v>
      </c>
      <c r="C5">
        <v>5</v>
      </c>
    </row>
    <row r="6" spans="1:3">
      <c r="A6">
        <v>6</v>
      </c>
      <c r="B6" t="s">
        <v>86</v>
      </c>
      <c r="C6">
        <v>6</v>
      </c>
    </row>
    <row r="7" spans="1:3">
      <c r="A7">
        <v>7</v>
      </c>
      <c r="B7" t="s">
        <v>87</v>
      </c>
      <c r="C7">
        <v>7</v>
      </c>
    </row>
    <row r="8" spans="1:3">
      <c r="A8">
        <v>8</v>
      </c>
      <c r="B8" t="s">
        <v>35</v>
      </c>
      <c r="C8">
        <v>8</v>
      </c>
    </row>
    <row r="9" spans="1:3">
      <c r="A9">
        <v>9</v>
      </c>
      <c r="B9" t="s">
        <v>88</v>
      </c>
      <c r="C9">
        <v>9</v>
      </c>
    </row>
    <row r="10" spans="1:3">
      <c r="A10">
        <v>10</v>
      </c>
      <c r="B10" t="s">
        <v>0</v>
      </c>
      <c r="C10">
        <v>10</v>
      </c>
    </row>
    <row r="11" spans="1:3">
      <c r="A11">
        <v>11</v>
      </c>
      <c r="B11" t="s">
        <v>97</v>
      </c>
      <c r="C11">
        <v>11</v>
      </c>
    </row>
    <row r="12" spans="1:3">
      <c r="A12">
        <v>12</v>
      </c>
      <c r="B12" t="s">
        <v>89</v>
      </c>
      <c r="C12">
        <v>12</v>
      </c>
    </row>
    <row r="13" spans="1:3">
      <c r="A13">
        <v>13</v>
      </c>
      <c r="B13" t="s">
        <v>90</v>
      </c>
      <c r="C13">
        <v>13</v>
      </c>
    </row>
    <row r="14" spans="1:3">
      <c r="A14">
        <v>14</v>
      </c>
      <c r="B14" t="s">
        <v>91</v>
      </c>
      <c r="C14">
        <v>14</v>
      </c>
    </row>
    <row r="15" spans="1:3">
      <c r="A15">
        <v>15</v>
      </c>
      <c r="B15" t="s">
        <v>92</v>
      </c>
      <c r="C15">
        <v>15</v>
      </c>
    </row>
    <row r="16" spans="1:3">
      <c r="A16">
        <v>16</v>
      </c>
      <c r="B16" t="s">
        <v>93</v>
      </c>
      <c r="C16">
        <v>16</v>
      </c>
    </row>
    <row r="17" spans="1:3">
      <c r="A17">
        <v>17</v>
      </c>
      <c r="B17" t="s">
        <v>57</v>
      </c>
      <c r="C17">
        <v>17</v>
      </c>
    </row>
    <row r="18" spans="1:3">
      <c r="A18">
        <v>18</v>
      </c>
      <c r="B18" t="s">
        <v>82</v>
      </c>
      <c r="C18">
        <v>18</v>
      </c>
    </row>
    <row r="19" spans="1:3">
      <c r="A19">
        <v>19</v>
      </c>
      <c r="B19" t="s">
        <v>14</v>
      </c>
      <c r="C19">
        <v>19</v>
      </c>
    </row>
    <row r="20" spans="1:3">
      <c r="A20">
        <v>20</v>
      </c>
      <c r="B20" t="s">
        <v>83</v>
      </c>
      <c r="C20">
        <v>20</v>
      </c>
    </row>
    <row r="21" spans="1:3">
      <c r="A21">
        <v>21</v>
      </c>
      <c r="B21" t="s">
        <v>8</v>
      </c>
      <c r="C21">
        <v>21</v>
      </c>
    </row>
    <row r="22" spans="1:3">
      <c r="A22">
        <v>22</v>
      </c>
      <c r="B22" t="s">
        <v>95</v>
      </c>
      <c r="C22">
        <v>22</v>
      </c>
    </row>
    <row r="23" spans="1:3">
      <c r="A23">
        <v>23</v>
      </c>
      <c r="B23" t="s">
        <v>86</v>
      </c>
      <c r="C23">
        <v>23</v>
      </c>
    </row>
    <row r="24" spans="1:3">
      <c r="A24">
        <v>24</v>
      </c>
      <c r="B24" t="s">
        <v>35</v>
      </c>
      <c r="C24">
        <v>24</v>
      </c>
    </row>
    <row r="25" spans="1:3">
      <c r="A25">
        <v>25</v>
      </c>
      <c r="B25" t="s">
        <v>94</v>
      </c>
      <c r="C25">
        <v>25</v>
      </c>
    </row>
    <row r="26" spans="1:3">
      <c r="A26">
        <v>26</v>
      </c>
      <c r="B26" t="s">
        <v>97</v>
      </c>
      <c r="C26">
        <v>26</v>
      </c>
    </row>
    <row r="27" spans="1:3">
      <c r="A27">
        <v>27</v>
      </c>
      <c r="B27" t="s">
        <v>89</v>
      </c>
      <c r="C27">
        <v>27</v>
      </c>
    </row>
    <row r="28" spans="1:3">
      <c r="A28">
        <v>28</v>
      </c>
      <c r="B28" t="s">
        <v>91</v>
      </c>
      <c r="C28">
        <v>28</v>
      </c>
    </row>
    <row r="29" spans="1:3">
      <c r="A29">
        <v>29</v>
      </c>
      <c r="B29" t="s">
        <v>92</v>
      </c>
      <c r="C29">
        <v>29</v>
      </c>
    </row>
    <row r="30" spans="1:3">
      <c r="A30">
        <v>30</v>
      </c>
      <c r="B30" t="s">
        <v>93</v>
      </c>
      <c r="C30">
        <v>30</v>
      </c>
    </row>
    <row r="31" spans="1:3">
      <c r="A31">
        <v>31</v>
      </c>
      <c r="B31" t="s">
        <v>57</v>
      </c>
      <c r="C31">
        <v>31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122"/>
  <sheetViews>
    <sheetView workbookViewId="0">
      <selection activeCell="U7" sqref="U7"/>
    </sheetView>
  </sheetViews>
  <sheetFormatPr defaultColWidth="8.796875" defaultRowHeight="12.75"/>
  <sheetData>
    <row r="2" spans="1:3">
      <c r="A2">
        <f>男子!$K$2*1000+1</f>
        <v>1</v>
      </c>
      <c r="B2" t="s">
        <v>98</v>
      </c>
      <c r="C2">
        <f>男子!$K$2*1000+1</f>
        <v>1</v>
      </c>
    </row>
    <row r="3" spans="1:3">
      <c r="A3">
        <f t="shared" ref="A3:A66" si="0">A2+1</f>
        <v>2</v>
      </c>
      <c r="B3" t="s">
        <v>99</v>
      </c>
      <c r="C3">
        <f t="shared" ref="C3:C66" si="1">C2+1</f>
        <v>2</v>
      </c>
    </row>
    <row r="4" spans="1:3">
      <c r="A4">
        <f t="shared" si="0"/>
        <v>3</v>
      </c>
      <c r="B4" t="s">
        <v>100</v>
      </c>
      <c r="C4">
        <f t="shared" si="1"/>
        <v>3</v>
      </c>
    </row>
    <row r="5" spans="1:3">
      <c r="A5">
        <f t="shared" si="0"/>
        <v>4</v>
      </c>
      <c r="B5" t="s">
        <v>102</v>
      </c>
      <c r="C5">
        <f t="shared" si="1"/>
        <v>4</v>
      </c>
    </row>
    <row r="6" spans="1:3">
      <c r="A6">
        <f t="shared" si="0"/>
        <v>5</v>
      </c>
      <c r="B6" t="s">
        <v>4</v>
      </c>
      <c r="C6">
        <f t="shared" si="1"/>
        <v>5</v>
      </c>
    </row>
    <row r="7" spans="1:3">
      <c r="A7">
        <f t="shared" si="0"/>
        <v>6</v>
      </c>
      <c r="B7" t="s">
        <v>103</v>
      </c>
      <c r="C7">
        <f t="shared" si="1"/>
        <v>6</v>
      </c>
    </row>
    <row r="8" spans="1:3">
      <c r="A8">
        <f t="shared" si="0"/>
        <v>7</v>
      </c>
      <c r="B8" t="s">
        <v>104</v>
      </c>
      <c r="C8">
        <f t="shared" si="1"/>
        <v>7</v>
      </c>
    </row>
    <row r="9" spans="1:3">
      <c r="A9">
        <f t="shared" si="0"/>
        <v>8</v>
      </c>
      <c r="B9" t="s">
        <v>105</v>
      </c>
      <c r="C9">
        <f t="shared" si="1"/>
        <v>8</v>
      </c>
    </row>
    <row r="10" spans="1:3">
      <c r="A10">
        <f t="shared" si="0"/>
        <v>9</v>
      </c>
      <c r="B10" t="s">
        <v>106</v>
      </c>
      <c r="C10">
        <f t="shared" si="1"/>
        <v>9</v>
      </c>
    </row>
    <row r="11" spans="1:3">
      <c r="A11">
        <f t="shared" si="0"/>
        <v>10</v>
      </c>
      <c r="B11" t="s">
        <v>67</v>
      </c>
      <c r="C11">
        <f t="shared" si="1"/>
        <v>10</v>
      </c>
    </row>
    <row r="12" spans="1:3">
      <c r="A12">
        <f t="shared" si="0"/>
        <v>11</v>
      </c>
      <c r="B12" t="s">
        <v>107</v>
      </c>
      <c r="C12">
        <f t="shared" si="1"/>
        <v>11</v>
      </c>
    </row>
    <row r="13" spans="1:3">
      <c r="A13">
        <f t="shared" si="0"/>
        <v>12</v>
      </c>
      <c r="B13" t="s">
        <v>65</v>
      </c>
      <c r="C13">
        <f t="shared" si="1"/>
        <v>12</v>
      </c>
    </row>
    <row r="14" spans="1:3">
      <c r="A14">
        <f t="shared" si="0"/>
        <v>13</v>
      </c>
      <c r="B14" t="s">
        <v>108</v>
      </c>
      <c r="C14">
        <f t="shared" si="1"/>
        <v>13</v>
      </c>
    </row>
    <row r="15" spans="1:3">
      <c r="A15">
        <f t="shared" si="0"/>
        <v>14</v>
      </c>
      <c r="B15" t="s">
        <v>12</v>
      </c>
      <c r="C15">
        <f t="shared" si="1"/>
        <v>14</v>
      </c>
    </row>
    <row r="16" spans="1:3">
      <c r="A16">
        <f t="shared" si="0"/>
        <v>15</v>
      </c>
      <c r="B16" t="s">
        <v>109</v>
      </c>
      <c r="C16">
        <f t="shared" si="1"/>
        <v>15</v>
      </c>
    </row>
    <row r="17" spans="1:3">
      <c r="A17">
        <f t="shared" si="0"/>
        <v>16</v>
      </c>
      <c r="B17" t="s">
        <v>64</v>
      </c>
      <c r="C17">
        <f t="shared" si="1"/>
        <v>16</v>
      </c>
    </row>
    <row r="18" spans="1:3">
      <c r="A18">
        <f t="shared" si="0"/>
        <v>17</v>
      </c>
      <c r="B18" t="s">
        <v>111</v>
      </c>
      <c r="C18">
        <f t="shared" si="1"/>
        <v>17</v>
      </c>
    </row>
    <row r="19" spans="1:3">
      <c r="A19">
        <f t="shared" si="0"/>
        <v>18</v>
      </c>
      <c r="B19" t="s">
        <v>21</v>
      </c>
      <c r="C19">
        <f t="shared" si="1"/>
        <v>18</v>
      </c>
    </row>
    <row r="20" spans="1:3">
      <c r="A20">
        <f t="shared" si="0"/>
        <v>19</v>
      </c>
      <c r="B20" t="s">
        <v>112</v>
      </c>
      <c r="C20">
        <f t="shared" si="1"/>
        <v>19</v>
      </c>
    </row>
    <row r="21" spans="1:3">
      <c r="A21">
        <f t="shared" si="0"/>
        <v>20</v>
      </c>
      <c r="B21" t="s">
        <v>113</v>
      </c>
      <c r="C21">
        <f t="shared" si="1"/>
        <v>20</v>
      </c>
    </row>
    <row r="22" spans="1:3">
      <c r="A22">
        <f t="shared" si="0"/>
        <v>21</v>
      </c>
      <c r="B22" t="s">
        <v>114</v>
      </c>
      <c r="C22">
        <f t="shared" si="1"/>
        <v>21</v>
      </c>
    </row>
    <row r="23" spans="1:3">
      <c r="A23">
        <f t="shared" si="0"/>
        <v>22</v>
      </c>
      <c r="B23" t="s">
        <v>85</v>
      </c>
      <c r="C23">
        <f t="shared" si="1"/>
        <v>22</v>
      </c>
    </row>
    <row r="24" spans="1:3">
      <c r="A24">
        <f t="shared" si="0"/>
        <v>23</v>
      </c>
      <c r="B24" t="s">
        <v>115</v>
      </c>
      <c r="C24">
        <f t="shared" si="1"/>
        <v>23</v>
      </c>
    </row>
    <row r="25" spans="1:3">
      <c r="A25">
        <f t="shared" si="0"/>
        <v>24</v>
      </c>
      <c r="B25" t="s">
        <v>116</v>
      </c>
      <c r="C25">
        <f t="shared" si="1"/>
        <v>24</v>
      </c>
    </row>
    <row r="26" spans="1:3">
      <c r="A26">
        <f t="shared" si="0"/>
        <v>25</v>
      </c>
      <c r="B26" t="s">
        <v>117</v>
      </c>
      <c r="C26">
        <f t="shared" si="1"/>
        <v>25</v>
      </c>
    </row>
    <row r="27" spans="1:3">
      <c r="A27">
        <f t="shared" si="0"/>
        <v>26</v>
      </c>
      <c r="B27" t="s">
        <v>10</v>
      </c>
      <c r="C27">
        <f t="shared" si="1"/>
        <v>26</v>
      </c>
    </row>
    <row r="28" spans="1:3">
      <c r="A28">
        <f t="shared" si="0"/>
        <v>27</v>
      </c>
      <c r="B28" t="s">
        <v>118</v>
      </c>
      <c r="C28">
        <f t="shared" si="1"/>
        <v>27</v>
      </c>
    </row>
    <row r="29" spans="1:3">
      <c r="A29">
        <f t="shared" si="0"/>
        <v>28</v>
      </c>
      <c r="B29" t="s">
        <v>119</v>
      </c>
      <c r="C29">
        <f t="shared" si="1"/>
        <v>28</v>
      </c>
    </row>
    <row r="30" spans="1:3">
      <c r="A30">
        <f t="shared" si="0"/>
        <v>29</v>
      </c>
      <c r="B30" t="s">
        <v>120</v>
      </c>
      <c r="C30">
        <f t="shared" si="1"/>
        <v>29</v>
      </c>
    </row>
    <row r="31" spans="1:3">
      <c r="A31">
        <f t="shared" si="0"/>
        <v>30</v>
      </c>
      <c r="B31" t="s">
        <v>121</v>
      </c>
      <c r="C31">
        <f t="shared" si="1"/>
        <v>30</v>
      </c>
    </row>
    <row r="32" spans="1:3">
      <c r="A32">
        <f t="shared" si="0"/>
        <v>31</v>
      </c>
      <c r="B32" t="s">
        <v>122</v>
      </c>
      <c r="C32">
        <f t="shared" si="1"/>
        <v>31</v>
      </c>
    </row>
    <row r="33" spans="1:3">
      <c r="A33">
        <f t="shared" si="0"/>
        <v>32</v>
      </c>
      <c r="B33" t="s">
        <v>101</v>
      </c>
      <c r="C33">
        <f t="shared" si="1"/>
        <v>32</v>
      </c>
    </row>
    <row r="34" spans="1:3">
      <c r="A34">
        <f t="shared" si="0"/>
        <v>33</v>
      </c>
      <c r="B34" t="s">
        <v>1</v>
      </c>
      <c r="C34">
        <f t="shared" si="1"/>
        <v>33</v>
      </c>
    </row>
    <row r="35" spans="1:3">
      <c r="A35">
        <f t="shared" si="0"/>
        <v>34</v>
      </c>
      <c r="B35" t="s">
        <v>38</v>
      </c>
      <c r="C35">
        <f t="shared" si="1"/>
        <v>34</v>
      </c>
    </row>
    <row r="36" spans="1:3">
      <c r="A36">
        <f t="shared" si="0"/>
        <v>35</v>
      </c>
      <c r="B36" t="s">
        <v>34</v>
      </c>
      <c r="C36">
        <f t="shared" si="1"/>
        <v>35</v>
      </c>
    </row>
    <row r="37" spans="1:3">
      <c r="A37">
        <f t="shared" si="0"/>
        <v>36</v>
      </c>
      <c r="B37" t="s">
        <v>123</v>
      </c>
      <c r="C37">
        <f t="shared" si="1"/>
        <v>36</v>
      </c>
    </row>
    <row r="38" spans="1:3">
      <c r="A38">
        <f t="shared" si="0"/>
        <v>37</v>
      </c>
      <c r="B38" t="s">
        <v>124</v>
      </c>
      <c r="C38">
        <f t="shared" si="1"/>
        <v>37</v>
      </c>
    </row>
    <row r="39" spans="1:3">
      <c r="A39">
        <f t="shared" si="0"/>
        <v>38</v>
      </c>
      <c r="B39" t="s">
        <v>125</v>
      </c>
      <c r="C39">
        <f t="shared" si="1"/>
        <v>38</v>
      </c>
    </row>
    <row r="40" spans="1:3">
      <c r="A40">
        <f t="shared" si="0"/>
        <v>39</v>
      </c>
      <c r="B40" t="s">
        <v>110</v>
      </c>
      <c r="C40">
        <f t="shared" si="1"/>
        <v>39</v>
      </c>
    </row>
    <row r="41" spans="1:3">
      <c r="A41">
        <f t="shared" si="0"/>
        <v>40</v>
      </c>
      <c r="B41" t="s">
        <v>24</v>
      </c>
      <c r="C41">
        <f t="shared" si="1"/>
        <v>40</v>
      </c>
    </row>
    <row r="42" spans="1:3">
      <c r="A42">
        <f t="shared" si="0"/>
        <v>41</v>
      </c>
      <c r="B42" t="s">
        <v>126</v>
      </c>
      <c r="C42">
        <f t="shared" si="1"/>
        <v>41</v>
      </c>
    </row>
    <row r="43" spans="1:3">
      <c r="A43">
        <f t="shared" si="0"/>
        <v>42</v>
      </c>
      <c r="B43">
        <v>0</v>
      </c>
      <c r="C43">
        <f t="shared" si="1"/>
        <v>42</v>
      </c>
    </row>
    <row r="44" spans="1:3">
      <c r="A44">
        <f t="shared" si="0"/>
        <v>43</v>
      </c>
      <c r="B44" t="s">
        <v>127</v>
      </c>
      <c r="C44">
        <f t="shared" si="1"/>
        <v>43</v>
      </c>
    </row>
    <row r="45" spans="1:3">
      <c r="A45">
        <f t="shared" si="0"/>
        <v>44</v>
      </c>
      <c r="B45" t="s">
        <v>128</v>
      </c>
      <c r="C45">
        <f t="shared" si="1"/>
        <v>44</v>
      </c>
    </row>
    <row r="46" spans="1:3">
      <c r="A46">
        <f t="shared" si="0"/>
        <v>45</v>
      </c>
      <c r="B46" t="s">
        <v>129</v>
      </c>
      <c r="C46">
        <f t="shared" si="1"/>
        <v>45</v>
      </c>
    </row>
    <row r="47" spans="1:3">
      <c r="A47">
        <f t="shared" si="0"/>
        <v>46</v>
      </c>
      <c r="B47" t="s">
        <v>130</v>
      </c>
      <c r="C47">
        <f t="shared" si="1"/>
        <v>46</v>
      </c>
    </row>
    <row r="48" spans="1:3">
      <c r="A48">
        <f t="shared" si="0"/>
        <v>47</v>
      </c>
      <c r="B48" t="s">
        <v>131</v>
      </c>
      <c r="C48">
        <f t="shared" si="1"/>
        <v>47</v>
      </c>
    </row>
    <row r="49" spans="1:3">
      <c r="A49">
        <f t="shared" si="0"/>
        <v>48</v>
      </c>
      <c r="B49" t="s">
        <v>132</v>
      </c>
      <c r="C49">
        <f t="shared" si="1"/>
        <v>48</v>
      </c>
    </row>
    <row r="50" spans="1:3">
      <c r="A50">
        <f t="shared" si="0"/>
        <v>49</v>
      </c>
      <c r="B50" t="s">
        <v>133</v>
      </c>
      <c r="C50">
        <f t="shared" si="1"/>
        <v>49</v>
      </c>
    </row>
    <row r="51" spans="1:3">
      <c r="A51">
        <f t="shared" si="0"/>
        <v>50</v>
      </c>
      <c r="B51" t="s">
        <v>134</v>
      </c>
      <c r="C51">
        <f t="shared" si="1"/>
        <v>50</v>
      </c>
    </row>
    <row r="52" spans="1:3">
      <c r="A52">
        <f t="shared" si="0"/>
        <v>51</v>
      </c>
      <c r="B52" t="s">
        <v>135</v>
      </c>
      <c r="C52">
        <f t="shared" si="1"/>
        <v>51</v>
      </c>
    </row>
    <row r="53" spans="1:3">
      <c r="A53">
        <f t="shared" si="0"/>
        <v>52</v>
      </c>
      <c r="B53" t="s">
        <v>69</v>
      </c>
      <c r="C53">
        <f t="shared" si="1"/>
        <v>52</v>
      </c>
    </row>
    <row r="54" spans="1:3">
      <c r="A54">
        <f t="shared" si="0"/>
        <v>53</v>
      </c>
      <c r="B54" t="s">
        <v>72</v>
      </c>
      <c r="C54">
        <f t="shared" si="1"/>
        <v>53</v>
      </c>
    </row>
    <row r="55" spans="1:3">
      <c r="A55">
        <f t="shared" si="0"/>
        <v>54</v>
      </c>
      <c r="B55" t="s">
        <v>136</v>
      </c>
      <c r="C55">
        <f t="shared" si="1"/>
        <v>54</v>
      </c>
    </row>
    <row r="56" spans="1:3">
      <c r="A56">
        <f t="shared" si="0"/>
        <v>55</v>
      </c>
      <c r="B56" t="s">
        <v>137</v>
      </c>
      <c r="C56">
        <f t="shared" si="1"/>
        <v>55</v>
      </c>
    </row>
    <row r="57" spans="1:3">
      <c r="A57">
        <f t="shared" si="0"/>
        <v>56</v>
      </c>
      <c r="B57" t="s">
        <v>33</v>
      </c>
      <c r="C57">
        <f t="shared" si="1"/>
        <v>56</v>
      </c>
    </row>
    <row r="58" spans="1:3">
      <c r="A58">
        <f t="shared" si="0"/>
        <v>57</v>
      </c>
      <c r="B58" t="s">
        <v>70</v>
      </c>
      <c r="C58">
        <f t="shared" si="1"/>
        <v>57</v>
      </c>
    </row>
    <row r="59" spans="1:3">
      <c r="A59">
        <f t="shared" si="0"/>
        <v>58</v>
      </c>
      <c r="B59" t="s">
        <v>138</v>
      </c>
      <c r="C59">
        <f t="shared" si="1"/>
        <v>58</v>
      </c>
    </row>
    <row r="60" spans="1:3">
      <c r="A60">
        <f t="shared" si="0"/>
        <v>59</v>
      </c>
      <c r="B60" t="s">
        <v>71</v>
      </c>
      <c r="C60">
        <f t="shared" si="1"/>
        <v>59</v>
      </c>
    </row>
    <row r="61" spans="1:3">
      <c r="A61">
        <f t="shared" si="0"/>
        <v>60</v>
      </c>
      <c r="B61" t="s">
        <v>139</v>
      </c>
      <c r="C61">
        <f t="shared" si="1"/>
        <v>60</v>
      </c>
    </row>
    <row r="62" spans="1:3">
      <c r="A62">
        <f t="shared" si="0"/>
        <v>61</v>
      </c>
      <c r="B62" t="s">
        <v>140</v>
      </c>
      <c r="C62">
        <f t="shared" si="1"/>
        <v>61</v>
      </c>
    </row>
    <row r="63" spans="1:3">
      <c r="A63">
        <f t="shared" si="0"/>
        <v>62</v>
      </c>
      <c r="B63" t="s">
        <v>141</v>
      </c>
      <c r="C63">
        <f t="shared" si="1"/>
        <v>62</v>
      </c>
    </row>
    <row r="64" spans="1:3">
      <c r="A64">
        <f t="shared" si="0"/>
        <v>63</v>
      </c>
      <c r="B64" t="s">
        <v>142</v>
      </c>
      <c r="C64">
        <f t="shared" si="1"/>
        <v>63</v>
      </c>
    </row>
    <row r="65" spans="1:3">
      <c r="A65">
        <f t="shared" si="0"/>
        <v>64</v>
      </c>
      <c r="B65" t="s">
        <v>143</v>
      </c>
      <c r="C65">
        <f t="shared" si="1"/>
        <v>64</v>
      </c>
    </row>
    <row r="66" spans="1:3">
      <c r="A66">
        <f t="shared" si="0"/>
        <v>65</v>
      </c>
      <c r="B66" t="s">
        <v>20</v>
      </c>
      <c r="C66">
        <f t="shared" si="1"/>
        <v>65</v>
      </c>
    </row>
    <row r="67" spans="1:3">
      <c r="A67">
        <f t="shared" ref="A67:A122" si="2">A66+1</f>
        <v>66</v>
      </c>
      <c r="C67">
        <f t="shared" ref="C67:C122" si="3">C66+1</f>
        <v>66</v>
      </c>
    </row>
    <row r="68" spans="1:3">
      <c r="A68">
        <f t="shared" si="2"/>
        <v>67</v>
      </c>
      <c r="C68">
        <f t="shared" si="3"/>
        <v>67</v>
      </c>
    </row>
    <row r="69" spans="1:3">
      <c r="A69">
        <f t="shared" si="2"/>
        <v>68</v>
      </c>
      <c r="C69">
        <f t="shared" si="3"/>
        <v>68</v>
      </c>
    </row>
    <row r="70" spans="1:3">
      <c r="A70">
        <f t="shared" si="2"/>
        <v>69</v>
      </c>
      <c r="C70">
        <f t="shared" si="3"/>
        <v>69</v>
      </c>
    </row>
    <row r="71" spans="1:3">
      <c r="A71">
        <f t="shared" si="2"/>
        <v>70</v>
      </c>
      <c r="C71">
        <f t="shared" si="3"/>
        <v>70</v>
      </c>
    </row>
    <row r="72" spans="1:3">
      <c r="A72">
        <f t="shared" si="2"/>
        <v>71</v>
      </c>
      <c r="C72">
        <f t="shared" si="3"/>
        <v>71</v>
      </c>
    </row>
    <row r="73" spans="1:3">
      <c r="A73">
        <f t="shared" si="2"/>
        <v>72</v>
      </c>
      <c r="C73">
        <f t="shared" si="3"/>
        <v>72</v>
      </c>
    </row>
    <row r="74" spans="1:3">
      <c r="A74">
        <f t="shared" si="2"/>
        <v>73</v>
      </c>
      <c r="C74">
        <f t="shared" si="3"/>
        <v>73</v>
      </c>
    </row>
    <row r="75" spans="1:3">
      <c r="A75">
        <f t="shared" si="2"/>
        <v>74</v>
      </c>
      <c r="C75">
        <f t="shared" si="3"/>
        <v>74</v>
      </c>
    </row>
    <row r="76" spans="1:3">
      <c r="A76">
        <f t="shared" si="2"/>
        <v>75</v>
      </c>
      <c r="C76">
        <f t="shared" si="3"/>
        <v>75</v>
      </c>
    </row>
    <row r="77" spans="1:3">
      <c r="A77">
        <f t="shared" si="2"/>
        <v>76</v>
      </c>
      <c r="C77">
        <f t="shared" si="3"/>
        <v>76</v>
      </c>
    </row>
    <row r="78" spans="1:3">
      <c r="A78">
        <f t="shared" si="2"/>
        <v>77</v>
      </c>
      <c r="C78">
        <f t="shared" si="3"/>
        <v>77</v>
      </c>
    </row>
    <row r="79" spans="1:3">
      <c r="A79">
        <f t="shared" si="2"/>
        <v>78</v>
      </c>
      <c r="C79">
        <f t="shared" si="3"/>
        <v>78</v>
      </c>
    </row>
    <row r="80" spans="1:3">
      <c r="A80">
        <f t="shared" si="2"/>
        <v>79</v>
      </c>
      <c r="C80">
        <f t="shared" si="3"/>
        <v>79</v>
      </c>
    </row>
    <row r="81" spans="1:3">
      <c r="A81">
        <f t="shared" si="2"/>
        <v>80</v>
      </c>
      <c r="C81">
        <f t="shared" si="3"/>
        <v>80</v>
      </c>
    </row>
    <row r="82" spans="1:3">
      <c r="A82">
        <f t="shared" si="2"/>
        <v>81</v>
      </c>
      <c r="C82">
        <f t="shared" si="3"/>
        <v>81</v>
      </c>
    </row>
    <row r="83" spans="1:3">
      <c r="A83">
        <f t="shared" si="2"/>
        <v>82</v>
      </c>
      <c r="C83">
        <f t="shared" si="3"/>
        <v>82</v>
      </c>
    </row>
    <row r="84" spans="1:3">
      <c r="A84">
        <f t="shared" si="2"/>
        <v>83</v>
      </c>
      <c r="C84">
        <f t="shared" si="3"/>
        <v>83</v>
      </c>
    </row>
    <row r="85" spans="1:3">
      <c r="A85">
        <f t="shared" si="2"/>
        <v>84</v>
      </c>
      <c r="C85">
        <f t="shared" si="3"/>
        <v>84</v>
      </c>
    </row>
    <row r="86" spans="1:3">
      <c r="A86">
        <f t="shared" si="2"/>
        <v>85</v>
      </c>
      <c r="C86">
        <f t="shared" si="3"/>
        <v>85</v>
      </c>
    </row>
    <row r="87" spans="1:3">
      <c r="A87">
        <f t="shared" si="2"/>
        <v>86</v>
      </c>
      <c r="C87">
        <f t="shared" si="3"/>
        <v>86</v>
      </c>
    </row>
    <row r="88" spans="1:3">
      <c r="A88">
        <f t="shared" si="2"/>
        <v>87</v>
      </c>
      <c r="C88">
        <f t="shared" si="3"/>
        <v>87</v>
      </c>
    </row>
    <row r="89" spans="1:3">
      <c r="A89">
        <f t="shared" si="2"/>
        <v>88</v>
      </c>
      <c r="C89">
        <f t="shared" si="3"/>
        <v>88</v>
      </c>
    </row>
    <row r="90" spans="1:3">
      <c r="A90">
        <f t="shared" si="2"/>
        <v>89</v>
      </c>
      <c r="C90">
        <f t="shared" si="3"/>
        <v>89</v>
      </c>
    </row>
    <row r="91" spans="1:3">
      <c r="A91">
        <f t="shared" si="2"/>
        <v>90</v>
      </c>
      <c r="C91">
        <f t="shared" si="3"/>
        <v>90</v>
      </c>
    </row>
    <row r="92" spans="1:3">
      <c r="A92">
        <f t="shared" si="2"/>
        <v>91</v>
      </c>
      <c r="C92">
        <f t="shared" si="3"/>
        <v>91</v>
      </c>
    </row>
    <row r="93" spans="1:3">
      <c r="A93">
        <f t="shared" si="2"/>
        <v>92</v>
      </c>
      <c r="C93">
        <f t="shared" si="3"/>
        <v>92</v>
      </c>
    </row>
    <row r="94" spans="1:3">
      <c r="A94">
        <f t="shared" si="2"/>
        <v>93</v>
      </c>
      <c r="C94">
        <f t="shared" si="3"/>
        <v>93</v>
      </c>
    </row>
    <row r="95" spans="1:3">
      <c r="A95">
        <f t="shared" si="2"/>
        <v>94</v>
      </c>
      <c r="C95">
        <f t="shared" si="3"/>
        <v>94</v>
      </c>
    </row>
    <row r="96" spans="1:3">
      <c r="A96">
        <f t="shared" si="2"/>
        <v>95</v>
      </c>
      <c r="C96">
        <f t="shared" si="3"/>
        <v>95</v>
      </c>
    </row>
    <row r="97" spans="1:3">
      <c r="A97">
        <f t="shared" si="2"/>
        <v>96</v>
      </c>
      <c r="C97">
        <f t="shared" si="3"/>
        <v>96</v>
      </c>
    </row>
    <row r="98" spans="1:3">
      <c r="A98">
        <f t="shared" si="2"/>
        <v>97</v>
      </c>
      <c r="C98">
        <f t="shared" si="3"/>
        <v>97</v>
      </c>
    </row>
    <row r="99" spans="1:3">
      <c r="A99">
        <f t="shared" si="2"/>
        <v>98</v>
      </c>
      <c r="C99">
        <f t="shared" si="3"/>
        <v>98</v>
      </c>
    </row>
    <row r="100" spans="1:3">
      <c r="A100">
        <f t="shared" si="2"/>
        <v>99</v>
      </c>
      <c r="C100">
        <f t="shared" si="3"/>
        <v>99</v>
      </c>
    </row>
    <row r="101" spans="1:3">
      <c r="A101">
        <f t="shared" si="2"/>
        <v>100</v>
      </c>
      <c r="C101">
        <f t="shared" si="3"/>
        <v>100</v>
      </c>
    </row>
    <row r="102" spans="1:3">
      <c r="A102">
        <f t="shared" si="2"/>
        <v>101</v>
      </c>
      <c r="C102">
        <f t="shared" si="3"/>
        <v>101</v>
      </c>
    </row>
    <row r="103" spans="1:3">
      <c r="A103">
        <f t="shared" si="2"/>
        <v>102</v>
      </c>
      <c r="C103">
        <f t="shared" si="3"/>
        <v>102</v>
      </c>
    </row>
    <row r="104" spans="1:3">
      <c r="A104">
        <f t="shared" si="2"/>
        <v>103</v>
      </c>
      <c r="C104">
        <f t="shared" si="3"/>
        <v>103</v>
      </c>
    </row>
    <row r="105" spans="1:3">
      <c r="A105">
        <f t="shared" si="2"/>
        <v>104</v>
      </c>
      <c r="C105">
        <f t="shared" si="3"/>
        <v>104</v>
      </c>
    </row>
    <row r="106" spans="1:3">
      <c r="A106">
        <f t="shared" si="2"/>
        <v>105</v>
      </c>
      <c r="C106">
        <f t="shared" si="3"/>
        <v>105</v>
      </c>
    </row>
    <row r="107" spans="1:3">
      <c r="A107">
        <f t="shared" si="2"/>
        <v>106</v>
      </c>
      <c r="C107">
        <f t="shared" si="3"/>
        <v>106</v>
      </c>
    </row>
    <row r="108" spans="1:3">
      <c r="A108">
        <f t="shared" si="2"/>
        <v>107</v>
      </c>
      <c r="C108">
        <f t="shared" si="3"/>
        <v>107</v>
      </c>
    </row>
    <row r="109" spans="1:3">
      <c r="A109">
        <f t="shared" si="2"/>
        <v>108</v>
      </c>
      <c r="C109">
        <f t="shared" si="3"/>
        <v>108</v>
      </c>
    </row>
    <row r="110" spans="1:3">
      <c r="A110">
        <f t="shared" si="2"/>
        <v>109</v>
      </c>
      <c r="C110">
        <f t="shared" si="3"/>
        <v>109</v>
      </c>
    </row>
    <row r="111" spans="1:3">
      <c r="A111">
        <f t="shared" si="2"/>
        <v>110</v>
      </c>
      <c r="C111">
        <f t="shared" si="3"/>
        <v>110</v>
      </c>
    </row>
    <row r="112" spans="1:3">
      <c r="A112">
        <f t="shared" si="2"/>
        <v>111</v>
      </c>
      <c r="C112">
        <f t="shared" si="3"/>
        <v>111</v>
      </c>
    </row>
    <row r="113" spans="1:3">
      <c r="A113">
        <f t="shared" si="2"/>
        <v>112</v>
      </c>
      <c r="C113">
        <f t="shared" si="3"/>
        <v>112</v>
      </c>
    </row>
    <row r="114" spans="1:3">
      <c r="A114">
        <f t="shared" si="2"/>
        <v>113</v>
      </c>
      <c r="C114">
        <f t="shared" si="3"/>
        <v>113</v>
      </c>
    </row>
    <row r="115" spans="1:3">
      <c r="A115">
        <f t="shared" si="2"/>
        <v>114</v>
      </c>
      <c r="C115">
        <f t="shared" si="3"/>
        <v>114</v>
      </c>
    </row>
    <row r="116" spans="1:3">
      <c r="A116">
        <f t="shared" si="2"/>
        <v>115</v>
      </c>
      <c r="C116">
        <f t="shared" si="3"/>
        <v>115</v>
      </c>
    </row>
    <row r="117" spans="1:3">
      <c r="A117">
        <f t="shared" si="2"/>
        <v>116</v>
      </c>
      <c r="C117">
        <f t="shared" si="3"/>
        <v>116</v>
      </c>
    </row>
    <row r="118" spans="1:3">
      <c r="A118">
        <f t="shared" si="2"/>
        <v>117</v>
      </c>
      <c r="C118">
        <f t="shared" si="3"/>
        <v>117</v>
      </c>
    </row>
    <row r="119" spans="1:3">
      <c r="A119">
        <f t="shared" si="2"/>
        <v>118</v>
      </c>
      <c r="C119">
        <f t="shared" si="3"/>
        <v>118</v>
      </c>
    </row>
    <row r="120" spans="1:3">
      <c r="A120">
        <f t="shared" si="2"/>
        <v>119</v>
      </c>
      <c r="C120">
        <f t="shared" si="3"/>
        <v>119</v>
      </c>
    </row>
    <row r="121" spans="1:3">
      <c r="A121">
        <f t="shared" si="2"/>
        <v>120</v>
      </c>
      <c r="C121">
        <f t="shared" si="3"/>
        <v>120</v>
      </c>
    </row>
    <row r="122" spans="1:3">
      <c r="A122">
        <f t="shared" si="2"/>
        <v>121</v>
      </c>
      <c r="C122">
        <f t="shared" si="3"/>
        <v>121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例</vt:lpstr>
      <vt:lpstr>男子</vt:lpstr>
      <vt:lpstr>女子</vt:lpstr>
      <vt:lpstr>Nans-data</vt:lpstr>
      <vt:lpstr>競技</vt:lpstr>
      <vt:lpstr>所属</vt:lpstr>
      <vt:lpstr>女子!Print_Area</vt:lpstr>
      <vt:lpstr>男子!Print_Area</vt:lpstr>
      <vt:lpstr>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Fukuzaki</dc:creator>
  <cp:lastModifiedBy>裕貴 藥袋</cp:lastModifiedBy>
  <cp:lastPrinted>2026-06-20T23:40:46Z</cp:lastPrinted>
  <dcterms:created xsi:type="dcterms:W3CDTF">2017-04-30T08:40:09Z</dcterms:created>
  <dcterms:modified xsi:type="dcterms:W3CDTF">2026-06-20T23:40:55Z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2025-05-09T00:58:09Z</vt:filetime>
  </property>
</Properties>
</file>